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rickets\"/>
    </mc:Choice>
  </mc:AlternateContent>
  <xr:revisionPtr revIDLastSave="0" documentId="13_ncr:1_{72E8C225-0A0F-46C2-BA24-76233191321F}" xr6:coauthVersionLast="47" xr6:coauthVersionMax="47" xr10:uidLastSave="{00000000-0000-0000-0000-000000000000}"/>
  <bookViews>
    <workbookView xWindow="1305" yWindow="1740" windowWidth="27570" windowHeight="13260" activeTab="2" xr2:uid="{00000000-000D-0000-FFFF-FFFF00000000}"/>
  </bookViews>
  <sheets>
    <sheet name="WithConstant" sheetId="2" r:id="rId1"/>
    <sheet name="NoConstant" sheetId="3" r:id="rId2"/>
    <sheet name="Crickets" sheetId="1" r:id="rId3"/>
    <sheet name="Quad_Reg" sheetId="7" r:id="rId4"/>
    <sheet name="PolyPlot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20" i="6"/>
  <c r="N22" i="1"/>
  <c r="N1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" i="1"/>
  <c r="M9" i="1"/>
  <c r="D5" i="3"/>
  <c r="H2" i="1"/>
  <c r="H9" i="1" s="1"/>
  <c r="I9" i="1" s="1"/>
  <c r="F2" i="1"/>
  <c r="F8" i="1" s="1"/>
  <c r="G8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4" i="1"/>
  <c r="D4" i="1" s="1"/>
  <c r="M16" i="1" l="1"/>
  <c r="M10" i="1"/>
  <c r="M15" i="1"/>
  <c r="M14" i="1"/>
  <c r="M8" i="1"/>
  <c r="M4" i="1"/>
  <c r="M13" i="1"/>
  <c r="M7" i="1"/>
  <c r="M18" i="1"/>
  <c r="M12" i="1"/>
  <c r="M6" i="1"/>
  <c r="M17" i="1"/>
  <c r="M11" i="1"/>
  <c r="M5" i="1"/>
  <c r="F13" i="1"/>
  <c r="F6" i="1"/>
  <c r="H14" i="1"/>
  <c r="I14" i="1" s="1"/>
  <c r="H8" i="1"/>
  <c r="I8" i="1" s="1"/>
  <c r="F4" i="1"/>
  <c r="F12" i="1"/>
  <c r="F5" i="1"/>
  <c r="H4" i="1"/>
  <c r="I4" i="1" s="1"/>
  <c r="H13" i="1"/>
  <c r="I13" i="1" s="1"/>
  <c r="H7" i="1"/>
  <c r="I7" i="1" s="1"/>
  <c r="F18" i="1"/>
  <c r="F11" i="1"/>
  <c r="H18" i="1"/>
  <c r="I18" i="1" s="1"/>
  <c r="H12" i="1"/>
  <c r="I12" i="1" s="1"/>
  <c r="H6" i="1"/>
  <c r="I6" i="1" s="1"/>
  <c r="F17" i="1"/>
  <c r="F10" i="1"/>
  <c r="H17" i="1"/>
  <c r="I17" i="1" s="1"/>
  <c r="H11" i="1"/>
  <c r="I11" i="1" s="1"/>
  <c r="H5" i="1"/>
  <c r="I5" i="1" s="1"/>
  <c r="F16" i="1"/>
  <c r="F9" i="1"/>
  <c r="H16" i="1"/>
  <c r="I16" i="1" s="1"/>
  <c r="H10" i="1"/>
  <c r="I10" i="1" s="1"/>
  <c r="F15" i="1"/>
  <c r="F7" i="1"/>
  <c r="H15" i="1"/>
  <c r="I15" i="1" s="1"/>
  <c r="F14" i="1"/>
  <c r="E4" i="1"/>
  <c r="M19" i="1" l="1"/>
  <c r="G7" i="1"/>
  <c r="J7" i="1"/>
  <c r="G14" i="1"/>
  <c r="J14" i="1"/>
  <c r="I19" i="1"/>
  <c r="J22" i="1" s="1"/>
  <c r="G9" i="1"/>
  <c r="J9" i="1"/>
  <c r="G10" i="1"/>
  <c r="J10" i="1"/>
  <c r="G11" i="1"/>
  <c r="J11" i="1"/>
  <c r="G5" i="1"/>
  <c r="J5" i="1"/>
  <c r="G6" i="1"/>
  <c r="J6" i="1"/>
  <c r="G16" i="1"/>
  <c r="J16" i="1"/>
  <c r="G17" i="1"/>
  <c r="J17" i="1"/>
  <c r="G18" i="1"/>
  <c r="J18" i="1"/>
  <c r="G12" i="1"/>
  <c r="J12" i="1"/>
  <c r="G13" i="1"/>
  <c r="J13" i="1"/>
  <c r="G15" i="1"/>
  <c r="J15" i="1"/>
  <c r="G4" i="1"/>
  <c r="J4" i="1"/>
  <c r="J8" i="1"/>
  <c r="J19" i="1" l="1"/>
  <c r="G19" i="1"/>
  <c r="J21" i="1" l="1"/>
</calcChain>
</file>

<file path=xl/sharedStrings.xml><?xml version="1.0" encoding="utf-8"?>
<sst xmlns="http://schemas.openxmlformats.org/spreadsheetml/2006/main" count="106" uniqueCount="49">
  <si>
    <t>temp</t>
  </si>
  <si>
    <t>chirp_rate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</si>
  <si>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</si>
  <si>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</si>
  <si>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</si>
  <si>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</si>
  <si>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</si>
  <si>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</si>
  <si>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</si>
  <si>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</si>
  <si>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</si>
  <si>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</si>
  <si>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</si>
  <si>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</si>
  <si>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</si>
  <si>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</si>
  <si>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</si>
  <si>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</si>
  <si>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</si>
  <si>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</si>
  <si>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</si>
  <si>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</si>
  <si>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</si>
  <si>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</si>
  <si>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</si>
  <si>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</si>
  <si>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</si>
  <si>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slope</t>
  </si>
  <si>
    <t>intercept</t>
  </si>
  <si>
    <t>prediction</t>
  </si>
  <si>
    <t>Ave y</t>
  </si>
  <si>
    <t>SS_res</t>
  </si>
  <si>
    <t>sq. residues</t>
  </si>
  <si>
    <t>Ave x</t>
  </si>
  <si>
    <t>x-x_ave</t>
  </si>
  <si>
    <t>(x-x_ave)^2</t>
  </si>
  <si>
    <t>(y-y_ave)</t>
  </si>
  <si>
    <t>(y-yave)^2</t>
  </si>
  <si>
    <t>(x-x_ave)*(y-y_ave)</t>
  </si>
  <si>
    <t>R-squared 1</t>
  </si>
  <si>
    <t>R-squared 2</t>
  </si>
  <si>
    <t>depends only on data</t>
  </si>
  <si>
    <t>depends on fit</t>
  </si>
  <si>
    <t>(y_pred-y_ave)^2</t>
  </si>
  <si>
    <t>y^2</t>
  </si>
  <si>
    <t>temp^2</t>
  </si>
  <si>
    <t>X Variable 2</t>
  </si>
  <si>
    <t>https://stats.stackexchange.com/questions/26176/removal-of-statistically-significant-intercept-term-increases-r2-in-linear-mo/26205#26205</t>
  </si>
  <si>
    <t>https://web.ist.utl.pt/~ist11038/compute/errtheory/,regression/regrthroughorigin.pdf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</si>
</sst>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0" fillId="33" borderId="0" xfId="0" applyFill="1"/>
    <xf numFmtId="0" fontId="0" fillId="0" borderId="0" xfId="0" applyAlignment="1">
      <alignment horizontal="left"/>
    </xf>
    <xf numFmtId="0" fontId="19" fillId="0" borderId="0" xfId="42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0853018372703411E-3"/>
                  <c:y val="0.278986585010207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Crickets!$A$4:$A$18</c:f>
              <c:numCache>
                <c:formatCode>General</c:formatCode>
                <c:ptCount val="15"/>
                <c:pt idx="0">
                  <c:v>88.6</c:v>
                </c:pt>
                <c:pt idx="1">
                  <c:v>71.599999999999994</c:v>
                </c:pt>
                <c:pt idx="2">
                  <c:v>93.3</c:v>
                </c:pt>
                <c:pt idx="3">
                  <c:v>84.3</c:v>
                </c:pt>
                <c:pt idx="4">
                  <c:v>80.599999999999994</c:v>
                </c:pt>
                <c:pt idx="5">
                  <c:v>75.2</c:v>
                </c:pt>
                <c:pt idx="6">
                  <c:v>69.7</c:v>
                </c:pt>
                <c:pt idx="7">
                  <c:v>71.599999999999994</c:v>
                </c:pt>
                <c:pt idx="8">
                  <c:v>69.400000000000006</c:v>
                </c:pt>
                <c:pt idx="9">
                  <c:v>83.3</c:v>
                </c:pt>
                <c:pt idx="10">
                  <c:v>79.599999999999994</c:v>
                </c:pt>
                <c:pt idx="11">
                  <c:v>82.6</c:v>
                </c:pt>
                <c:pt idx="12">
                  <c:v>80.599999999999994</c:v>
                </c:pt>
                <c:pt idx="13">
                  <c:v>83.5</c:v>
                </c:pt>
                <c:pt idx="14">
                  <c:v>76.3</c:v>
                </c:pt>
              </c:numCache>
            </c:numRef>
          </c:xVal>
          <c:yVal>
            <c:numRef>
              <c:f>Crickets!$B$4:$B$18</c:f>
              <c:numCache>
                <c:formatCode>General</c:formatCode>
                <c:ptCount val="15"/>
                <c:pt idx="0">
                  <c:v>20</c:v>
                </c:pt>
                <c:pt idx="1">
                  <c:v>16</c:v>
                </c:pt>
                <c:pt idx="2">
                  <c:v>19.8</c:v>
                </c:pt>
                <c:pt idx="3">
                  <c:v>18.399999999999999</c:v>
                </c:pt>
                <c:pt idx="4">
                  <c:v>17.100000000000001</c:v>
                </c:pt>
                <c:pt idx="5">
                  <c:v>15.5</c:v>
                </c:pt>
                <c:pt idx="6">
                  <c:v>14.7</c:v>
                </c:pt>
                <c:pt idx="7">
                  <c:v>15.7</c:v>
                </c:pt>
                <c:pt idx="8">
                  <c:v>15.4</c:v>
                </c:pt>
                <c:pt idx="9">
                  <c:v>16.3</c:v>
                </c:pt>
                <c:pt idx="10">
                  <c:v>15</c:v>
                </c:pt>
                <c:pt idx="11">
                  <c:v>17.2</c:v>
                </c:pt>
                <c:pt idx="12">
                  <c:v>16</c:v>
                </c:pt>
                <c:pt idx="13">
                  <c:v>17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F-4293-8D94-134C121BD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539008"/>
        <c:axId val="467541304"/>
      </c:scatterChart>
      <c:valAx>
        <c:axId val="467539008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541304"/>
        <c:crosses val="autoZero"/>
        <c:crossBetween val="midCat"/>
      </c:valAx>
      <c:valAx>
        <c:axId val="46754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ChirpRate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539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Crickets (no constant)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Crickets!$B$3</c:f>
              <c:strCache>
                <c:ptCount val="1"/>
                <c:pt idx="0">
                  <c:v>chirp_rate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7.4741907261592303E-3"/>
                  <c:y val="0.331826698745990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Crickets!$A$4:$A$18</c:f>
              <c:numCache>
                <c:formatCode>General</c:formatCode>
                <c:ptCount val="15"/>
                <c:pt idx="0">
                  <c:v>88.6</c:v>
                </c:pt>
                <c:pt idx="1">
                  <c:v>71.599999999999994</c:v>
                </c:pt>
                <c:pt idx="2">
                  <c:v>93.3</c:v>
                </c:pt>
                <c:pt idx="3">
                  <c:v>84.3</c:v>
                </c:pt>
                <c:pt idx="4">
                  <c:v>80.599999999999994</c:v>
                </c:pt>
                <c:pt idx="5">
                  <c:v>75.2</c:v>
                </c:pt>
                <c:pt idx="6">
                  <c:v>69.7</c:v>
                </c:pt>
                <c:pt idx="7">
                  <c:v>71.599999999999994</c:v>
                </c:pt>
                <c:pt idx="8">
                  <c:v>69.400000000000006</c:v>
                </c:pt>
                <c:pt idx="9">
                  <c:v>83.3</c:v>
                </c:pt>
                <c:pt idx="10">
                  <c:v>79.599999999999994</c:v>
                </c:pt>
                <c:pt idx="11">
                  <c:v>82.6</c:v>
                </c:pt>
                <c:pt idx="12">
                  <c:v>80.599999999999994</c:v>
                </c:pt>
                <c:pt idx="13">
                  <c:v>83.5</c:v>
                </c:pt>
                <c:pt idx="14">
                  <c:v>76.3</c:v>
                </c:pt>
              </c:numCache>
            </c:numRef>
          </c:xVal>
          <c:yVal>
            <c:numRef>
              <c:f>Crickets!$B$4:$B$18</c:f>
              <c:numCache>
                <c:formatCode>General</c:formatCode>
                <c:ptCount val="15"/>
                <c:pt idx="0">
                  <c:v>20</c:v>
                </c:pt>
                <c:pt idx="1">
                  <c:v>16</c:v>
                </c:pt>
                <c:pt idx="2">
                  <c:v>19.8</c:v>
                </c:pt>
                <c:pt idx="3">
                  <c:v>18.399999999999999</c:v>
                </c:pt>
                <c:pt idx="4">
                  <c:v>17.100000000000001</c:v>
                </c:pt>
                <c:pt idx="5">
                  <c:v>15.5</c:v>
                </c:pt>
                <c:pt idx="6">
                  <c:v>14.7</c:v>
                </c:pt>
                <c:pt idx="7">
                  <c:v>15.7</c:v>
                </c:pt>
                <c:pt idx="8">
                  <c:v>15.4</c:v>
                </c:pt>
                <c:pt idx="9">
                  <c:v>16.3</c:v>
                </c:pt>
                <c:pt idx="10">
                  <c:v>15</c:v>
                </c:pt>
                <c:pt idx="11">
                  <c:v>17.2</c:v>
                </c:pt>
                <c:pt idx="12">
                  <c:v>16</c:v>
                </c:pt>
                <c:pt idx="13">
                  <c:v>17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F8-4424-9A11-D2A1E199D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799640"/>
        <c:axId val="565701800"/>
      </c:scatterChart>
      <c:valAx>
        <c:axId val="564799640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701800"/>
        <c:crosses val="autoZero"/>
        <c:crossBetween val="midCat"/>
      </c:valAx>
      <c:valAx>
        <c:axId val="56570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Chirp rate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799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Crickets</a:t>
            </a:r>
            <a:endParaRPr lang="en-US" sz="1400" b="0" i="0" u="none" strike="noStrike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847025371828527"/>
                  <c:y val="-3.58282298046077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PolyPlot!$A$2:$A$16</c:f>
              <c:numCache>
                <c:formatCode>General</c:formatCode>
                <c:ptCount val="15"/>
                <c:pt idx="0">
                  <c:v>88.6</c:v>
                </c:pt>
                <c:pt idx="1">
                  <c:v>71.599999999999994</c:v>
                </c:pt>
                <c:pt idx="2">
                  <c:v>93.3</c:v>
                </c:pt>
                <c:pt idx="3">
                  <c:v>84.3</c:v>
                </c:pt>
                <c:pt idx="4">
                  <c:v>80.599999999999994</c:v>
                </c:pt>
                <c:pt idx="5">
                  <c:v>75.2</c:v>
                </c:pt>
                <c:pt idx="6">
                  <c:v>69.7</c:v>
                </c:pt>
                <c:pt idx="7">
                  <c:v>71.599999999999994</c:v>
                </c:pt>
                <c:pt idx="8">
                  <c:v>69.400000000000006</c:v>
                </c:pt>
                <c:pt idx="9">
                  <c:v>83.3</c:v>
                </c:pt>
                <c:pt idx="10">
                  <c:v>79.599999999999994</c:v>
                </c:pt>
                <c:pt idx="11">
                  <c:v>82.6</c:v>
                </c:pt>
                <c:pt idx="12">
                  <c:v>80.599999999999994</c:v>
                </c:pt>
                <c:pt idx="13">
                  <c:v>83.5</c:v>
                </c:pt>
                <c:pt idx="14">
                  <c:v>76.3</c:v>
                </c:pt>
              </c:numCache>
            </c:numRef>
          </c:xVal>
          <c:yVal>
            <c:numRef>
              <c:f>PolyPlot!$B$2:$B$16</c:f>
              <c:numCache>
                <c:formatCode>General</c:formatCode>
                <c:ptCount val="15"/>
                <c:pt idx="0">
                  <c:v>20</c:v>
                </c:pt>
                <c:pt idx="1">
                  <c:v>16</c:v>
                </c:pt>
                <c:pt idx="2">
                  <c:v>19.8</c:v>
                </c:pt>
                <c:pt idx="3">
                  <c:v>18.399999999999999</c:v>
                </c:pt>
                <c:pt idx="4">
                  <c:v>17.100000000000001</c:v>
                </c:pt>
                <c:pt idx="5">
                  <c:v>15.5</c:v>
                </c:pt>
                <c:pt idx="6">
                  <c:v>14.7</c:v>
                </c:pt>
                <c:pt idx="7">
                  <c:v>15.7</c:v>
                </c:pt>
                <c:pt idx="8">
                  <c:v>15.4</c:v>
                </c:pt>
                <c:pt idx="9">
                  <c:v>16.3</c:v>
                </c:pt>
                <c:pt idx="10">
                  <c:v>15</c:v>
                </c:pt>
                <c:pt idx="11">
                  <c:v>17.2</c:v>
                </c:pt>
                <c:pt idx="12">
                  <c:v>16</c:v>
                </c:pt>
                <c:pt idx="13">
                  <c:v>17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AF-477D-9C86-4ED09959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61048"/>
        <c:axId val="478458424"/>
      </c:scatterChart>
      <c:valAx>
        <c:axId val="478461048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58424"/>
        <c:crosses val="autoZero"/>
        <c:crossBetween val="midCat"/>
      </c:valAx>
      <c:valAx>
        <c:axId val="47845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Chirp</a:t>
                </a:r>
                <a:r>
                  <a:rPr lang="en-US" baseline="0"/>
                  <a:t> Rate (Hz)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61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Crickets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7901946631671041"/>
                  <c:y val="-1.35702828813065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PolyPlot!$A$2:$A$16</c:f>
              <c:numCache>
                <c:formatCode>General</c:formatCode>
                <c:ptCount val="15"/>
                <c:pt idx="0">
                  <c:v>88.6</c:v>
                </c:pt>
                <c:pt idx="1">
                  <c:v>71.599999999999994</c:v>
                </c:pt>
                <c:pt idx="2">
                  <c:v>93.3</c:v>
                </c:pt>
                <c:pt idx="3">
                  <c:v>84.3</c:v>
                </c:pt>
                <c:pt idx="4">
                  <c:v>80.599999999999994</c:v>
                </c:pt>
                <c:pt idx="5">
                  <c:v>75.2</c:v>
                </c:pt>
                <c:pt idx="6">
                  <c:v>69.7</c:v>
                </c:pt>
                <c:pt idx="7">
                  <c:v>71.599999999999994</c:v>
                </c:pt>
                <c:pt idx="8">
                  <c:v>69.400000000000006</c:v>
                </c:pt>
                <c:pt idx="9">
                  <c:v>83.3</c:v>
                </c:pt>
                <c:pt idx="10">
                  <c:v>79.599999999999994</c:v>
                </c:pt>
                <c:pt idx="11">
                  <c:v>82.6</c:v>
                </c:pt>
                <c:pt idx="12">
                  <c:v>80.599999999999994</c:v>
                </c:pt>
                <c:pt idx="13">
                  <c:v>83.5</c:v>
                </c:pt>
                <c:pt idx="14">
                  <c:v>76.3</c:v>
                </c:pt>
              </c:numCache>
            </c:numRef>
          </c:xVal>
          <c:yVal>
            <c:numRef>
              <c:f>PolyPlot!$B$2:$B$16</c:f>
              <c:numCache>
                <c:formatCode>General</c:formatCode>
                <c:ptCount val="15"/>
                <c:pt idx="0">
                  <c:v>20</c:v>
                </c:pt>
                <c:pt idx="1">
                  <c:v>16</c:v>
                </c:pt>
                <c:pt idx="2">
                  <c:v>19.8</c:v>
                </c:pt>
                <c:pt idx="3">
                  <c:v>18.399999999999999</c:v>
                </c:pt>
                <c:pt idx="4">
                  <c:v>17.100000000000001</c:v>
                </c:pt>
                <c:pt idx="5">
                  <c:v>15.5</c:v>
                </c:pt>
                <c:pt idx="6">
                  <c:v>14.7</c:v>
                </c:pt>
                <c:pt idx="7">
                  <c:v>15.7</c:v>
                </c:pt>
                <c:pt idx="8">
                  <c:v>15.4</c:v>
                </c:pt>
                <c:pt idx="9">
                  <c:v>16.3</c:v>
                </c:pt>
                <c:pt idx="10">
                  <c:v>15</c:v>
                </c:pt>
                <c:pt idx="11">
                  <c:v>17.2</c:v>
                </c:pt>
                <c:pt idx="12">
                  <c:v>16</c:v>
                </c:pt>
                <c:pt idx="13">
                  <c:v>17</c:v>
                </c:pt>
                <c:pt idx="14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E1-4927-9813-C2B8AB19B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461704"/>
        <c:axId val="700129360"/>
      </c:scatterChart>
      <c:valAx>
        <c:axId val="478461704"/>
        <c:scaling>
          <c:orientation val="minMax"/>
          <c:min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129360"/>
        <c:crosses val="autoZero"/>
        <c:crossBetween val="midCat"/>
      </c:valAx>
      <c:valAx>
        <c:axId val="70012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Chirp rate (Hz)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461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4</xdr:row>
      <xdr:rowOff>76200</xdr:rowOff>
    </xdr:from>
    <xdr:to>
      <xdr:col>23</xdr:col>
      <xdr:colOff>228600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4FAF7C-030D-44FE-8CBF-D62BD87EA0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271462</xdr:colOff>
      <xdr:row>19</xdr:row>
      <xdr:rowOff>85725</xdr:rowOff>
    </xdr:from>
    <xdr:to>
      <xdr:col>23</xdr:col>
      <xdr:colOff>576262</xdr:colOff>
      <xdr:row>33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AE43F0-D1F3-4FF7-BF2A-78D932BD9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261937</xdr:colOff>
      <xdr:row>1</xdr:row>
      <xdr:rowOff>9525</xdr:rowOff>
    </xdr:from>
    <xdr:to>
      <xdr:col>14</xdr:col>
      <xdr:colOff>566737</xdr:colOff>
      <xdr:row>15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03A2EC-C322-4F7D-9B37-5A1D8D117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15</xdr:row>
      <xdr:rowOff>142875</xdr:rowOff>
    </xdr:from>
    <xdr:to>
      <xdr:col>14</xdr:col>
      <xdr:colOff>533400</xdr:colOff>
      <xdr:row>30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3A356E-4DE7-4D67-83F2-358565B49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eb.ist.utl.pt/~ist11038/compute/errtheory/,regression/regrthroughorig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B5" sqref="B5"/>
    </sheetView>
  </sheetViews>
  <sheetFormatPr defaultRowHeight="15" x14ac:dyDescent="0.25"/>
  <cols>
    <col min="1" max="1" width="18" bestFit="1" customWidth="1"/>
    <col min="2" max="2" width="12" bestFit="1" customWidth="1"/>
    <col min="3" max="3" width="14.5703125" bestFit="1" customWidth="1"/>
    <col min="4" max="4" width="12" bestFit="1" customWidth="1"/>
    <col min="6" max="6" width="13.42578125" bestFit="1" customWidth="1"/>
    <col min="7" max="7" width="12" bestFit="1" customWidth="1"/>
    <col min="8" max="8" width="12.7109375" bestFit="1" customWidth="1"/>
    <col min="9" max="9" width="12.5703125" bestFit="1" customWidth="1"/>
  </cols>
  <sheetData>
    <row r="1" spans="1:9" x14ac:dyDescent="0.25">
      <c r="A1" t="s">
        <v>2</v>
      </c>
    </row>
    <row r="2" spans="1:9" ht="15.75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0.83204245860094195</v>
      </c>
    </row>
    <row r="5" spans="1:9" x14ac:dyDescent="0.25">
      <c r="A5" s="1" t="s">
        <v>5</v>
      </c>
      <c r="B5" s="1">
        <v>0.69229465291470016</v>
      </c>
    </row>
    <row r="6" spans="1:9" x14ac:dyDescent="0.25">
      <c r="A6" s="1" t="s">
        <v>6</v>
      </c>
      <c r="B6" s="1">
        <v>0.6686250108312155</v>
      </c>
    </row>
    <row r="7" spans="1:9" x14ac:dyDescent="0.25">
      <c r="A7" s="1" t="s">
        <v>7</v>
      </c>
      <c r="B7" s="1">
        <v>0.98599751479182629</v>
      </c>
    </row>
    <row r="8" spans="1:9" ht="15.75" thickBot="1" x14ac:dyDescent="0.3">
      <c r="A8" s="2" t="s">
        <v>8</v>
      </c>
      <c r="B8" s="2">
        <v>15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1</v>
      </c>
      <c r="C12" s="1">
        <v>28.434849044049777</v>
      </c>
      <c r="D12" s="1">
        <v>28.434849044049777</v>
      </c>
      <c r="E12" s="1">
        <v>29.248209604223199</v>
      </c>
      <c r="F12" s="1">
        <v>1.194611471438886E-4</v>
      </c>
    </row>
    <row r="13" spans="1:9" x14ac:dyDescent="0.25">
      <c r="A13" s="1" t="s">
        <v>11</v>
      </c>
      <c r="B13" s="1">
        <v>13</v>
      </c>
      <c r="C13" s="1">
        <v>12.638484289283548</v>
      </c>
      <c r="D13" s="1">
        <v>0.9721910991756576</v>
      </c>
      <c r="E13" s="1"/>
      <c r="F13" s="1"/>
    </row>
    <row r="14" spans="1:9" ht="15.75" thickBot="1" x14ac:dyDescent="0.3">
      <c r="A14" s="2" t="s">
        <v>12</v>
      </c>
      <c r="B14" s="2">
        <v>14</v>
      </c>
      <c r="C14" s="2">
        <v>41.073333333333323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0.45931464523596688</v>
      </c>
      <c r="C17" s="1">
        <v>2.9892024693149102</v>
      </c>
      <c r="D17" s="1">
        <v>0.15365792379438131</v>
      </c>
      <c r="E17" s="1">
        <v>0.88023910489891299</v>
      </c>
      <c r="F17" s="1">
        <v>-5.998464677293148</v>
      </c>
      <c r="G17" s="1">
        <v>6.9170939677650818</v>
      </c>
      <c r="H17" s="1">
        <v>-5.998464677293148</v>
      </c>
      <c r="I17" s="1">
        <v>6.9170939677650818</v>
      </c>
    </row>
    <row r="18" spans="1:9" ht="15.75" thickBot="1" x14ac:dyDescent="0.3">
      <c r="A18" s="2" t="s">
        <v>26</v>
      </c>
      <c r="B18" s="2">
        <v>0.20299973140771299</v>
      </c>
      <c r="C18" s="2">
        <v>3.753581241839727E-2</v>
      </c>
      <c r="D18" s="2">
        <v>5.4081613885148805</v>
      </c>
      <c r="E18" s="2">
        <v>1.194611471438886E-4</v>
      </c>
      <c r="F18" s="2">
        <v>0.12190853876414115</v>
      </c>
      <c r="G18" s="2">
        <v>0.28409092405128578</v>
      </c>
      <c r="H18" s="2">
        <v>0.12190853876414115</v>
      </c>
      <c r="I18" s="2">
        <v>0.28409092405128578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E76C-9967-4125-99CC-4818683A2734}">
  <dimension ref="A1:I18"/>
  <sheetViews>
    <sheetView workbookViewId="0">
      <selection activeCell="C12" sqref="C12"/>
    </sheetView>
  </sheetViews>
  <sheetFormatPr defaultRowHeight="15" x14ac:dyDescent="0.25"/>
  <cols>
    <col min="1" max="1" width="18" bestFit="1" customWidth="1"/>
    <col min="3" max="3" width="14.5703125" bestFit="1" customWidth="1"/>
    <col min="4" max="5" width="12" bestFit="1" customWidth="1"/>
    <col min="6" max="6" width="13.42578125" bestFit="1" customWidth="1"/>
  </cols>
  <sheetData>
    <row r="1" spans="1:9" x14ac:dyDescent="0.25">
      <c r="A1" t="s">
        <v>2</v>
      </c>
    </row>
    <row r="2" spans="1:9" ht="15.75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0.99847625933022988</v>
      </c>
    </row>
    <row r="5" spans="1:9" x14ac:dyDescent="0.25">
      <c r="A5" s="1" t="s">
        <v>5</v>
      </c>
      <c r="B5" s="1">
        <v>0.99695484044608851</v>
      </c>
      <c r="D5">
        <f>1-C13/C14</f>
        <v>0.9969548404460884</v>
      </c>
    </row>
    <row r="6" spans="1:9" x14ac:dyDescent="0.25">
      <c r="A6" s="1" t="s">
        <v>6</v>
      </c>
      <c r="B6" s="1">
        <v>0.92552626901751711</v>
      </c>
    </row>
    <row r="7" spans="1:9" x14ac:dyDescent="0.25">
      <c r="A7" s="1" t="s">
        <v>7</v>
      </c>
      <c r="B7" s="1">
        <v>0.95099340757867623</v>
      </c>
    </row>
    <row r="8" spans="1:9" ht="15.75" thickBot="1" x14ac:dyDescent="0.3">
      <c r="A8" s="2" t="s">
        <v>8</v>
      </c>
      <c r="B8" s="2">
        <v>15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1</v>
      </c>
      <c r="C12" s="1">
        <v>4145.2285615423862</v>
      </c>
      <c r="D12" s="1">
        <v>4145.2285615423862</v>
      </c>
      <c r="E12" s="1">
        <v>4583.4602486811082</v>
      </c>
      <c r="F12" s="1">
        <v>5.9161157950238765E-18</v>
      </c>
    </row>
    <row r="13" spans="1:9" x14ac:dyDescent="0.25">
      <c r="A13" s="1" t="s">
        <v>11</v>
      </c>
      <c r="B13" s="1">
        <v>14</v>
      </c>
      <c r="C13" s="1">
        <v>12.661438457613432</v>
      </c>
      <c r="D13" s="1">
        <v>0.90438846125810224</v>
      </c>
      <c r="E13" s="1"/>
      <c r="F13" s="1"/>
    </row>
    <row r="14" spans="1:9" ht="15.75" thickBot="1" x14ac:dyDescent="0.3">
      <c r="A14" s="2" t="s">
        <v>12</v>
      </c>
      <c r="B14" s="2">
        <v>15</v>
      </c>
      <c r="C14" s="2">
        <v>4157.8899999999994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0</v>
      </c>
      <c r="C17" s="1" t="e">
        <v>#N/A</v>
      </c>
      <c r="D17" s="1" t="e">
        <v>#N/A</v>
      </c>
      <c r="E17" s="1" t="e">
        <v>#N/A</v>
      </c>
      <c r="F17" s="1" t="e">
        <v>#N/A</v>
      </c>
      <c r="G17" s="1" t="e">
        <v>#N/A</v>
      </c>
      <c r="H17" s="1" t="e">
        <v>#N/A</v>
      </c>
      <c r="I17" s="1" t="e">
        <v>#N/A</v>
      </c>
    </row>
    <row r="18" spans="1:9" ht="15.75" thickBot="1" x14ac:dyDescent="0.3">
      <c r="A18" s="2" t="s">
        <v>26</v>
      </c>
      <c r="B18" s="2">
        <v>0.20874645032472899</v>
      </c>
      <c r="C18" s="2">
        <v>3.0833467272558921E-3</v>
      </c>
      <c r="D18" s="2">
        <v>67.70125736410742</v>
      </c>
      <c r="E18" s="2">
        <v>5.0930400609126154E-19</v>
      </c>
      <c r="F18" s="2">
        <v>0.2021333293098761</v>
      </c>
      <c r="G18" s="2">
        <v>0.21535957133958283</v>
      </c>
      <c r="H18" s="2">
        <v>0.2021333293098761</v>
      </c>
      <c r="I18" s="2">
        <v>0.21535957133958283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topLeftCell="A8" workbookViewId="0">
      <selection activeCell="F29" sqref="F29"/>
    </sheetView>
  </sheetViews>
  <sheetFormatPr defaultRowHeight="15" x14ac:dyDescent="0.25"/>
  <cols>
    <col min="2" max="2" width="10" bestFit="1" customWidth="1"/>
    <col min="3" max="3" width="10.140625" bestFit="1" customWidth="1"/>
    <col min="4" max="4" width="11.5703125" bestFit="1" customWidth="1"/>
    <col min="6" max="6" width="12.7109375" bestFit="1" customWidth="1"/>
    <col min="7" max="7" width="12" bestFit="1" customWidth="1"/>
    <col min="8" max="9" width="12" customWidth="1"/>
    <col min="10" max="10" width="18.85546875" bestFit="1" customWidth="1"/>
    <col min="13" max="13" width="16.5703125" bestFit="1" customWidth="1"/>
    <col min="14" max="14" width="12" bestFit="1" customWidth="1"/>
  </cols>
  <sheetData>
    <row r="1" spans="1:14" x14ac:dyDescent="0.25">
      <c r="B1" t="s">
        <v>27</v>
      </c>
      <c r="C1">
        <v>0.20299970000000001</v>
      </c>
      <c r="F1" t="s">
        <v>33</v>
      </c>
      <c r="H1" t="s">
        <v>30</v>
      </c>
    </row>
    <row r="2" spans="1:14" x14ac:dyDescent="0.25">
      <c r="B2" t="s">
        <v>28</v>
      </c>
      <c r="C2">
        <v>0.45931460000000002</v>
      </c>
      <c r="F2">
        <f>AVERAGE(A4:A18)</f>
        <v>79.34666666666665</v>
      </c>
      <c r="H2">
        <f>AVERAGE(B4:B18)</f>
        <v>16.566666666666666</v>
      </c>
    </row>
    <row r="3" spans="1:14" x14ac:dyDescent="0.25">
      <c r="A3" t="s">
        <v>0</v>
      </c>
      <c r="B3" t="s">
        <v>1</v>
      </c>
      <c r="C3" t="s">
        <v>29</v>
      </c>
      <c r="D3" t="s">
        <v>32</v>
      </c>
      <c r="E3" t="s">
        <v>31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M3" t="s">
        <v>43</v>
      </c>
      <c r="N3" t="s">
        <v>44</v>
      </c>
    </row>
    <row r="4" spans="1:14" x14ac:dyDescent="0.25">
      <c r="A4">
        <v>88.6</v>
      </c>
      <c r="B4">
        <v>20</v>
      </c>
      <c r="C4">
        <f>C$1*A4+C$2</f>
        <v>18.44508802</v>
      </c>
      <c r="D4">
        <f>(B4-C4)^2</f>
        <v>2.4177512655475204</v>
      </c>
      <c r="E4">
        <f>SUM(D4:D18)</f>
        <v>12.638484289380797</v>
      </c>
      <c r="F4">
        <f>A4-F$2</f>
        <v>9.2533333333333445</v>
      </c>
      <c r="G4">
        <f>F4^2</f>
        <v>85.624177777777987</v>
      </c>
      <c r="H4">
        <f>B4-H$2</f>
        <v>3.4333333333333336</v>
      </c>
      <c r="I4">
        <f>H4^2</f>
        <v>11.78777777777778</v>
      </c>
      <c r="J4">
        <f>F4*H4</f>
        <v>31.769777777777819</v>
      </c>
      <c r="M4">
        <f>(C4-H$2)^2</f>
        <v>3.5284667806586327</v>
      </c>
      <c r="N4">
        <f>B4^2</f>
        <v>400</v>
      </c>
    </row>
    <row r="5" spans="1:14" x14ac:dyDescent="0.25">
      <c r="A5">
        <v>71.599999999999994</v>
      </c>
      <c r="B5">
        <v>16</v>
      </c>
      <c r="C5">
        <f t="shared" ref="C5:C18" si="0">C$1*A5+C$2</f>
        <v>14.99409312</v>
      </c>
      <c r="D5">
        <f t="shared" ref="D5:D18" si="1">(B5-C5)^2</f>
        <v>1.0118486512313334</v>
      </c>
      <c r="F5">
        <f t="shared" ref="F5:F18" si="2">A5-F$2</f>
        <v>-7.7466666666666555</v>
      </c>
      <c r="G5">
        <f t="shared" ref="G5:G18" si="3">F5^2</f>
        <v>60.010844444444274</v>
      </c>
      <c r="H5">
        <f t="shared" ref="H5:H18" si="4">B5-H$2</f>
        <v>-0.56666666666666643</v>
      </c>
      <c r="I5">
        <f t="shared" ref="I5:I18" si="5">H5^2</f>
        <v>0.32111111111111085</v>
      </c>
      <c r="J5">
        <f t="shared" ref="J5:J18" si="6">F5*H5</f>
        <v>4.3897777777777698</v>
      </c>
      <c r="M5">
        <f t="shared" ref="M5:M18" si="7">(C5-H$2)^2</f>
        <v>2.4729875596757767</v>
      </c>
      <c r="N5">
        <f t="shared" ref="N5:N18" si="8">B5^2</f>
        <v>256</v>
      </c>
    </row>
    <row r="6" spans="1:14" x14ac:dyDescent="0.25">
      <c r="A6">
        <v>93.3</v>
      </c>
      <c r="B6">
        <v>19.8</v>
      </c>
      <c r="C6">
        <f t="shared" si="0"/>
        <v>19.399186609999997</v>
      </c>
      <c r="D6">
        <f t="shared" si="1"/>
        <v>0.16065137360329471</v>
      </c>
      <c r="F6">
        <f t="shared" si="2"/>
        <v>13.953333333333347</v>
      </c>
      <c r="G6">
        <f t="shared" si="3"/>
        <v>194.6955111111115</v>
      </c>
      <c r="H6">
        <f t="shared" si="4"/>
        <v>3.2333333333333343</v>
      </c>
      <c r="I6">
        <f t="shared" si="5"/>
        <v>10.45444444444445</v>
      </c>
      <c r="J6">
        <f t="shared" si="6"/>
        <v>45.115777777777836</v>
      </c>
      <c r="M6">
        <f t="shared" si="7"/>
        <v>8.0231692293810575</v>
      </c>
      <c r="N6">
        <f t="shared" si="8"/>
        <v>392.04</v>
      </c>
    </row>
    <row r="7" spans="1:14" x14ac:dyDescent="0.25">
      <c r="A7">
        <v>84.3</v>
      </c>
      <c r="B7">
        <v>18.399999999999999</v>
      </c>
      <c r="C7">
        <f t="shared" si="0"/>
        <v>17.572189309999999</v>
      </c>
      <c r="D7">
        <f t="shared" si="1"/>
        <v>0.68527053847827568</v>
      </c>
      <c r="F7">
        <f t="shared" si="2"/>
        <v>4.9533333333333474</v>
      </c>
      <c r="G7">
        <f t="shared" si="3"/>
        <v>24.535511111111251</v>
      </c>
      <c r="H7">
        <f t="shared" si="4"/>
        <v>1.8333333333333321</v>
      </c>
      <c r="I7">
        <f t="shared" si="5"/>
        <v>3.3611111111111067</v>
      </c>
      <c r="J7">
        <f t="shared" si="6"/>
        <v>9.0811111111111309</v>
      </c>
      <c r="M7">
        <f t="shared" si="7"/>
        <v>1.011075786256052</v>
      </c>
      <c r="N7">
        <f t="shared" si="8"/>
        <v>338.55999999999995</v>
      </c>
    </row>
    <row r="8" spans="1:14" x14ac:dyDescent="0.25">
      <c r="A8">
        <v>80.599999999999994</v>
      </c>
      <c r="B8">
        <v>17.100000000000001</v>
      </c>
      <c r="C8">
        <f t="shared" si="0"/>
        <v>16.821090419999997</v>
      </c>
      <c r="D8">
        <f t="shared" si="1"/>
        <v>7.7790553815778679E-2</v>
      </c>
      <c r="F8">
        <f t="shared" si="2"/>
        <v>1.2533333333333445</v>
      </c>
      <c r="G8">
        <f t="shared" si="3"/>
        <v>1.5708444444444725</v>
      </c>
      <c r="H8">
        <f t="shared" si="4"/>
        <v>0.53333333333333499</v>
      </c>
      <c r="I8">
        <f t="shared" si="5"/>
        <v>0.28444444444444622</v>
      </c>
      <c r="J8">
        <f t="shared" si="6"/>
        <v>0.6684444444444525</v>
      </c>
      <c r="M8">
        <f t="shared" si="7"/>
        <v>6.4731446260219608E-2</v>
      </c>
      <c r="N8">
        <f t="shared" si="8"/>
        <v>292.41000000000003</v>
      </c>
    </row>
    <row r="9" spans="1:14" x14ac:dyDescent="0.25">
      <c r="A9">
        <v>75.2</v>
      </c>
      <c r="B9">
        <v>15.5</v>
      </c>
      <c r="C9">
        <f t="shared" si="0"/>
        <v>15.724892040000002</v>
      </c>
      <c r="D9">
        <f t="shared" si="1"/>
        <v>5.0576429655362527E-2</v>
      </c>
      <c r="F9">
        <f t="shared" si="2"/>
        <v>-4.146666666666647</v>
      </c>
      <c r="G9">
        <f t="shared" si="3"/>
        <v>17.194844444444282</v>
      </c>
      <c r="H9">
        <f t="shared" si="4"/>
        <v>-1.0666666666666664</v>
      </c>
      <c r="I9">
        <f t="shared" si="5"/>
        <v>1.1377777777777773</v>
      </c>
      <c r="J9">
        <f t="shared" si="6"/>
        <v>4.4231111111110888</v>
      </c>
      <c r="M9">
        <f t="shared" si="7"/>
        <v>0.70858452209980216</v>
      </c>
      <c r="N9">
        <f t="shared" si="8"/>
        <v>240.25</v>
      </c>
    </row>
    <row r="10" spans="1:14" x14ac:dyDescent="0.25">
      <c r="A10">
        <v>69.7</v>
      </c>
      <c r="B10">
        <v>14.7</v>
      </c>
      <c r="C10">
        <f t="shared" si="0"/>
        <v>14.608393690000002</v>
      </c>
      <c r="D10">
        <f t="shared" si="1"/>
        <v>8.3917160318156877E-3</v>
      </c>
      <c r="F10">
        <f t="shared" si="2"/>
        <v>-9.646666666666647</v>
      </c>
      <c r="G10">
        <f t="shared" si="3"/>
        <v>93.058177777777402</v>
      </c>
      <c r="H10">
        <f t="shared" si="4"/>
        <v>-1.8666666666666671</v>
      </c>
      <c r="I10">
        <f t="shared" si="5"/>
        <v>3.484444444444446</v>
      </c>
      <c r="J10">
        <f t="shared" si="6"/>
        <v>18.00711111111108</v>
      </c>
      <c r="M10">
        <f t="shared" si="7"/>
        <v>3.8348330511429203</v>
      </c>
      <c r="N10">
        <f t="shared" si="8"/>
        <v>216.08999999999997</v>
      </c>
    </row>
    <row r="11" spans="1:14" x14ac:dyDescent="0.25">
      <c r="A11">
        <v>71.599999999999994</v>
      </c>
      <c r="B11">
        <v>15.7</v>
      </c>
      <c r="C11">
        <f t="shared" si="0"/>
        <v>14.99409312</v>
      </c>
      <c r="D11">
        <f t="shared" si="1"/>
        <v>0.49830452323133267</v>
      </c>
      <c r="F11">
        <f t="shared" si="2"/>
        <v>-7.7466666666666555</v>
      </c>
      <c r="G11">
        <f t="shared" si="3"/>
        <v>60.010844444444274</v>
      </c>
      <c r="H11">
        <f t="shared" si="4"/>
        <v>-0.86666666666666714</v>
      </c>
      <c r="I11">
        <f t="shared" si="5"/>
        <v>0.75111111111111195</v>
      </c>
      <c r="J11">
        <f t="shared" si="6"/>
        <v>6.7137777777777714</v>
      </c>
      <c r="M11">
        <f t="shared" si="7"/>
        <v>2.4729875596757767</v>
      </c>
      <c r="N11">
        <f t="shared" si="8"/>
        <v>246.48999999999998</v>
      </c>
    </row>
    <row r="12" spans="1:14" x14ac:dyDescent="0.25">
      <c r="A12">
        <v>69.400000000000006</v>
      </c>
      <c r="B12">
        <v>15.4</v>
      </c>
      <c r="C12">
        <f t="shared" si="0"/>
        <v>14.547493780000002</v>
      </c>
      <c r="D12">
        <f t="shared" si="1"/>
        <v>0.72676685513868611</v>
      </c>
      <c r="F12">
        <f t="shared" si="2"/>
        <v>-9.9466666666666441</v>
      </c>
      <c r="G12">
        <f t="shared" si="3"/>
        <v>98.936177777777331</v>
      </c>
      <c r="H12">
        <f t="shared" si="4"/>
        <v>-1.1666666666666661</v>
      </c>
      <c r="I12">
        <f t="shared" si="5"/>
        <v>1.3611111111111098</v>
      </c>
      <c r="J12">
        <f t="shared" si="6"/>
        <v>11.604444444444413</v>
      </c>
      <c r="M12">
        <f t="shared" si="7"/>
        <v>4.077059146249792</v>
      </c>
      <c r="N12">
        <f t="shared" si="8"/>
        <v>237.16000000000003</v>
      </c>
    </row>
    <row r="13" spans="1:14" x14ac:dyDescent="0.25">
      <c r="A13">
        <v>83.3</v>
      </c>
      <c r="B13">
        <v>16.3</v>
      </c>
      <c r="C13">
        <f t="shared" si="0"/>
        <v>17.369189609999999</v>
      </c>
      <c r="D13">
        <f t="shared" si="1"/>
        <v>1.1431664221319493</v>
      </c>
      <c r="F13">
        <f t="shared" si="2"/>
        <v>3.9533333333333474</v>
      </c>
      <c r="G13">
        <f t="shared" si="3"/>
        <v>15.628844444444555</v>
      </c>
      <c r="H13">
        <f t="shared" si="4"/>
        <v>-0.26666666666666572</v>
      </c>
      <c r="I13">
        <f t="shared" si="5"/>
        <v>7.1111111111110611E-2</v>
      </c>
      <c r="J13">
        <f t="shared" si="6"/>
        <v>-1.0542222222222222</v>
      </c>
      <c r="M13">
        <f t="shared" si="7"/>
        <v>0.64404307457639598</v>
      </c>
      <c r="N13">
        <f t="shared" si="8"/>
        <v>265.69</v>
      </c>
    </row>
    <row r="14" spans="1:14" x14ac:dyDescent="0.25">
      <c r="A14">
        <v>79.599999999999994</v>
      </c>
      <c r="B14">
        <v>15</v>
      </c>
      <c r="C14">
        <f t="shared" si="0"/>
        <v>16.618090719999998</v>
      </c>
      <c r="D14">
        <f t="shared" si="1"/>
        <v>2.6182175781501114</v>
      </c>
      <c r="F14">
        <f t="shared" si="2"/>
        <v>0.25333333333334451</v>
      </c>
      <c r="G14">
        <f t="shared" si="3"/>
        <v>6.417777777778344E-2</v>
      </c>
      <c r="H14">
        <f t="shared" si="4"/>
        <v>-1.5666666666666664</v>
      </c>
      <c r="I14">
        <f t="shared" si="5"/>
        <v>2.4544444444444435</v>
      </c>
      <c r="J14">
        <f t="shared" si="6"/>
        <v>-0.39688888888890633</v>
      </c>
      <c r="M14">
        <f t="shared" si="7"/>
        <v>2.6444332612293167E-3</v>
      </c>
      <c r="N14">
        <f t="shared" si="8"/>
        <v>225</v>
      </c>
    </row>
    <row r="15" spans="1:14" x14ac:dyDescent="0.25">
      <c r="A15">
        <v>82.6</v>
      </c>
      <c r="B15">
        <v>17.2</v>
      </c>
      <c r="C15">
        <f t="shared" si="0"/>
        <v>17.22708982</v>
      </c>
      <c r="D15">
        <f t="shared" si="1"/>
        <v>7.3385834763242631E-4</v>
      </c>
      <c r="F15">
        <f t="shared" si="2"/>
        <v>3.2533333333333445</v>
      </c>
      <c r="G15">
        <f t="shared" si="3"/>
        <v>10.584177777777851</v>
      </c>
      <c r="H15">
        <f t="shared" si="4"/>
        <v>0.63333333333333286</v>
      </c>
      <c r="I15">
        <f t="shared" si="5"/>
        <v>0.40111111111111053</v>
      </c>
      <c r="J15">
        <f t="shared" si="6"/>
        <v>2.0604444444444501</v>
      </c>
      <c r="M15">
        <f t="shared" si="7"/>
        <v>0.4361587414587435</v>
      </c>
      <c r="N15">
        <f t="shared" si="8"/>
        <v>295.83999999999997</v>
      </c>
    </row>
    <row r="16" spans="1:14" x14ac:dyDescent="0.25">
      <c r="A16">
        <v>80.599999999999994</v>
      </c>
      <c r="B16">
        <v>16</v>
      </c>
      <c r="C16">
        <f t="shared" si="0"/>
        <v>16.821090419999997</v>
      </c>
      <c r="D16">
        <f t="shared" si="1"/>
        <v>0.67418947781577199</v>
      </c>
      <c r="F16">
        <f t="shared" si="2"/>
        <v>1.2533333333333445</v>
      </c>
      <c r="G16">
        <f t="shared" si="3"/>
        <v>1.5708444444444725</v>
      </c>
      <c r="H16">
        <f t="shared" si="4"/>
        <v>-0.56666666666666643</v>
      </c>
      <c r="I16">
        <f t="shared" si="5"/>
        <v>0.32111111111111085</v>
      </c>
      <c r="J16">
        <f t="shared" si="6"/>
        <v>-0.71022222222222831</v>
      </c>
      <c r="M16">
        <f t="shared" si="7"/>
        <v>6.4731446260219608E-2</v>
      </c>
      <c r="N16">
        <f t="shared" si="8"/>
        <v>256</v>
      </c>
    </row>
    <row r="17" spans="1:14" x14ac:dyDescent="0.25">
      <c r="A17">
        <v>83.5</v>
      </c>
      <c r="B17">
        <v>17</v>
      </c>
      <c r="C17">
        <f t="shared" si="0"/>
        <v>17.409789549999999</v>
      </c>
      <c r="D17">
        <f t="shared" si="1"/>
        <v>0.16792747528920191</v>
      </c>
      <c r="F17">
        <f t="shared" si="2"/>
        <v>4.1533333333333502</v>
      </c>
      <c r="G17">
        <f t="shared" si="3"/>
        <v>17.250177777777917</v>
      </c>
      <c r="H17">
        <f t="shared" si="4"/>
        <v>0.43333333333333357</v>
      </c>
      <c r="I17">
        <f t="shared" si="5"/>
        <v>0.18777777777777799</v>
      </c>
      <c r="J17">
        <f t="shared" si="6"/>
        <v>1.7997777777777861</v>
      </c>
      <c r="M17">
        <f t="shared" si="7"/>
        <v>0.71085619640031283</v>
      </c>
      <c r="N17">
        <f t="shared" si="8"/>
        <v>289</v>
      </c>
    </row>
    <row r="18" spans="1:14" x14ac:dyDescent="0.25">
      <c r="A18">
        <v>76.3</v>
      </c>
      <c r="B18">
        <v>14.4</v>
      </c>
      <c r="C18">
        <f t="shared" si="0"/>
        <v>15.948191710000001</v>
      </c>
      <c r="D18">
        <f t="shared" si="1"/>
        <v>2.3968975709127274</v>
      </c>
      <c r="F18">
        <f t="shared" si="2"/>
        <v>-3.0466666666666526</v>
      </c>
      <c r="G18">
        <f t="shared" si="3"/>
        <v>9.2821777777776919</v>
      </c>
      <c r="H18">
        <f t="shared" si="4"/>
        <v>-2.1666666666666661</v>
      </c>
      <c r="I18">
        <f t="shared" si="5"/>
        <v>4.694444444444442</v>
      </c>
      <c r="J18">
        <f t="shared" si="6"/>
        <v>6.601111111111079</v>
      </c>
      <c r="M18">
        <f t="shared" si="7"/>
        <v>0.38251127202383312</v>
      </c>
      <c r="N18">
        <f t="shared" si="8"/>
        <v>207.36</v>
      </c>
    </row>
    <row r="19" spans="1:14" x14ac:dyDescent="0.25">
      <c r="G19" s="5">
        <f>SUM(G4:G18)</f>
        <v>690.017333333333</v>
      </c>
      <c r="I19" s="5">
        <f>SUM(I4:I18)</f>
        <v>41.073333333333323</v>
      </c>
      <c r="J19" s="5">
        <f>SUM(J4:J18)</f>
        <v>140.07333333333332</v>
      </c>
      <c r="M19" s="5">
        <f>SUM(M4:M18)</f>
        <v>28.434840245380759</v>
      </c>
      <c r="N19" s="5">
        <f>SUM(N4:N18)</f>
        <v>4157.8899999999994</v>
      </c>
    </row>
    <row r="21" spans="1:14" x14ac:dyDescent="0.25">
      <c r="I21" t="s">
        <v>39</v>
      </c>
      <c r="J21">
        <f>J19^2/(G19*I19)</f>
        <v>0.69229465291470038</v>
      </c>
      <c r="K21" t="s">
        <v>41</v>
      </c>
    </row>
    <row r="22" spans="1:14" x14ac:dyDescent="0.25">
      <c r="B22">
        <v>0.20299973140771299</v>
      </c>
      <c r="C22">
        <v>0.20874645032472899</v>
      </c>
      <c r="I22" t="s">
        <v>40</v>
      </c>
      <c r="J22">
        <f>1-E4/I19</f>
        <v>0.69229465291233239</v>
      </c>
      <c r="K22" t="s">
        <v>42</v>
      </c>
      <c r="N22">
        <f>1-E4/N19</f>
        <v>0.99696036107511721</v>
      </c>
    </row>
    <row r="23" spans="1:14" x14ac:dyDescent="0.25">
      <c r="B23" s="1">
        <v>0.45931464523596688</v>
      </c>
      <c r="C23">
        <v>0</v>
      </c>
    </row>
    <row r="34" spans="1:13" x14ac:dyDescent="0.25">
      <c r="A34" s="6" t="s">
        <v>47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7" t="s">
        <v>48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mergeCells count="2">
    <mergeCell ref="A34:M34"/>
    <mergeCell ref="A35:M35"/>
  </mergeCells>
  <hyperlinks>
    <hyperlink ref="A35" r:id="rId1" xr:uid="{EE1E00A4-DC05-49FB-9E87-61B6283D9A0C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FD6E-AD25-4F1B-8BD5-A2B5640B3A45}">
  <dimension ref="A1:I19"/>
  <sheetViews>
    <sheetView workbookViewId="0">
      <selection activeCell="B6" sqref="B6"/>
    </sheetView>
  </sheetViews>
  <sheetFormatPr defaultRowHeight="15" x14ac:dyDescent="0.25"/>
  <cols>
    <col min="1" max="1" width="18" bestFit="1" customWidth="1"/>
    <col min="2" max="2" width="12.7109375" bestFit="1" customWidth="1"/>
  </cols>
  <sheetData>
    <row r="1" spans="1:9" x14ac:dyDescent="0.25">
      <c r="A1" t="s">
        <v>2</v>
      </c>
    </row>
    <row r="2" spans="1:9" ht="15.75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0.88474843132193493</v>
      </c>
    </row>
    <row r="5" spans="1:9" x14ac:dyDescent="0.25">
      <c r="A5" s="1" t="s">
        <v>5</v>
      </c>
      <c r="B5" s="1">
        <v>0.78277978672662463</v>
      </c>
    </row>
    <row r="6" spans="1:9" x14ac:dyDescent="0.25">
      <c r="A6" s="1" t="s">
        <v>6</v>
      </c>
      <c r="B6" s="1">
        <v>0.74657641784772866</v>
      </c>
    </row>
    <row r="7" spans="1:9" x14ac:dyDescent="0.25">
      <c r="A7" s="1" t="s">
        <v>7</v>
      </c>
      <c r="B7" s="1">
        <v>0.86226244199562485</v>
      </c>
    </row>
    <row r="8" spans="1:9" ht="15.75" thickBot="1" x14ac:dyDescent="0.3">
      <c r="A8" s="2" t="s">
        <v>8</v>
      </c>
      <c r="B8" s="2">
        <v>15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2</v>
      </c>
      <c r="C12" s="1">
        <v>32.151375106818222</v>
      </c>
      <c r="D12" s="1">
        <v>16.075687553409111</v>
      </c>
      <c r="E12" s="1">
        <v>21.621738831684596</v>
      </c>
      <c r="F12" s="1">
        <v>1.0505129599683356E-4</v>
      </c>
    </row>
    <row r="13" spans="1:9" x14ac:dyDescent="0.25">
      <c r="A13" s="1" t="s">
        <v>11</v>
      </c>
      <c r="B13" s="1">
        <v>12</v>
      </c>
      <c r="C13" s="1">
        <v>8.9219582265150983</v>
      </c>
      <c r="D13" s="1">
        <v>0.74349651887625823</v>
      </c>
      <c r="E13" s="1"/>
      <c r="F13" s="1"/>
    </row>
    <row r="14" spans="1:9" ht="15.75" thickBot="1" x14ac:dyDescent="0.3">
      <c r="A14" s="2" t="s">
        <v>12</v>
      </c>
      <c r="B14" s="2">
        <v>14</v>
      </c>
      <c r="C14" s="2">
        <v>41.073333333333323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61.969199095200032</v>
      </c>
      <c r="C17" s="1">
        <v>27.63550880030844</v>
      </c>
      <c r="D17" s="1">
        <v>2.2423759064102482</v>
      </c>
      <c r="E17" s="1">
        <v>4.4605788965529108E-2</v>
      </c>
      <c r="F17" s="1">
        <v>1.7565979667064084</v>
      </c>
      <c r="G17" s="1">
        <v>122.18180022369366</v>
      </c>
      <c r="H17" s="1">
        <v>1.7565979667064084</v>
      </c>
      <c r="I17" s="1">
        <v>122.18180022369366</v>
      </c>
    </row>
    <row r="18" spans="1:9" x14ac:dyDescent="0.25">
      <c r="A18" s="1" t="s">
        <v>26</v>
      </c>
      <c r="B18" s="1">
        <v>-1.3461306040137728</v>
      </c>
      <c r="C18" s="1">
        <v>0.69365841168169107</v>
      </c>
      <c r="D18" s="1">
        <v>-1.9406246379255196</v>
      </c>
      <c r="E18" s="1">
        <v>7.6161199022305115E-2</v>
      </c>
      <c r="F18" s="1">
        <v>-2.8574824507924337</v>
      </c>
      <c r="G18" s="1">
        <v>0.16522124276488781</v>
      </c>
      <c r="H18" s="1">
        <v>-2.8574824507924337</v>
      </c>
      <c r="I18" s="1">
        <v>0.16522124276488781</v>
      </c>
    </row>
    <row r="19" spans="1:9" ht="15.75" thickBot="1" x14ac:dyDescent="0.3">
      <c r="A19" s="2" t="s">
        <v>46</v>
      </c>
      <c r="B19" s="2">
        <v>9.6829807377142568E-3</v>
      </c>
      <c r="C19" s="2">
        <v>4.330917852894761E-3</v>
      </c>
      <c r="D19" s="2">
        <v>2.2357802818269126</v>
      </c>
      <c r="E19" s="2">
        <v>4.513873687768933E-2</v>
      </c>
      <c r="F19" s="2">
        <v>2.4672135559230569E-4</v>
      </c>
      <c r="G19" s="2">
        <v>1.9119240119836206E-2</v>
      </c>
      <c r="H19" s="2">
        <v>2.4672135559230569E-4</v>
      </c>
      <c r="I19" s="2">
        <v>1.9119240119836206E-2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AC08-C5D8-4AE1-B62B-74725C5167A9}">
  <dimension ref="A1:C34"/>
  <sheetViews>
    <sheetView workbookViewId="0">
      <selection activeCell="D21" sqref="D2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88.6</v>
      </c>
      <c r="B2">
        <v>20</v>
      </c>
    </row>
    <row r="3" spans="1:2" x14ac:dyDescent="0.25">
      <c r="A3">
        <v>71.599999999999994</v>
      </c>
      <c r="B3">
        <v>16</v>
      </c>
    </row>
    <row r="4" spans="1:2" x14ac:dyDescent="0.25">
      <c r="A4">
        <v>93.3</v>
      </c>
      <c r="B4">
        <v>19.8</v>
      </c>
    </row>
    <row r="5" spans="1:2" x14ac:dyDescent="0.25">
      <c r="A5">
        <v>84.3</v>
      </c>
      <c r="B5">
        <v>18.399999999999999</v>
      </c>
    </row>
    <row r="6" spans="1:2" x14ac:dyDescent="0.25">
      <c r="A6">
        <v>80.599999999999994</v>
      </c>
      <c r="B6">
        <v>17.100000000000001</v>
      </c>
    </row>
    <row r="7" spans="1:2" x14ac:dyDescent="0.25">
      <c r="A7">
        <v>75.2</v>
      </c>
      <c r="B7">
        <v>15.5</v>
      </c>
    </row>
    <row r="8" spans="1:2" x14ac:dyDescent="0.25">
      <c r="A8">
        <v>69.7</v>
      </c>
      <c r="B8">
        <v>14.7</v>
      </c>
    </row>
    <row r="9" spans="1:2" x14ac:dyDescent="0.25">
      <c r="A9">
        <v>71.599999999999994</v>
      </c>
      <c r="B9">
        <v>15.7</v>
      </c>
    </row>
    <row r="10" spans="1:2" x14ac:dyDescent="0.25">
      <c r="A10">
        <v>69.400000000000006</v>
      </c>
      <c r="B10">
        <v>15.4</v>
      </c>
    </row>
    <row r="11" spans="1:2" x14ac:dyDescent="0.25">
      <c r="A11">
        <v>83.3</v>
      </c>
      <c r="B11">
        <v>16.3</v>
      </c>
    </row>
    <row r="12" spans="1:2" x14ac:dyDescent="0.25">
      <c r="A12">
        <v>79.599999999999994</v>
      </c>
      <c r="B12">
        <v>15</v>
      </c>
    </row>
    <row r="13" spans="1:2" x14ac:dyDescent="0.25">
      <c r="A13">
        <v>82.6</v>
      </c>
      <c r="B13">
        <v>17.2</v>
      </c>
    </row>
    <row r="14" spans="1:2" x14ac:dyDescent="0.25">
      <c r="A14">
        <v>80.599999999999994</v>
      </c>
      <c r="B14">
        <v>16</v>
      </c>
    </row>
    <row r="15" spans="1:2" x14ac:dyDescent="0.25">
      <c r="A15">
        <v>83.5</v>
      </c>
      <c r="B15">
        <v>17</v>
      </c>
    </row>
    <row r="16" spans="1:2" x14ac:dyDescent="0.25">
      <c r="A16">
        <v>76.3</v>
      </c>
      <c r="B16">
        <v>14.4</v>
      </c>
    </row>
    <row r="19" spans="1:3" x14ac:dyDescent="0.25">
      <c r="A19" t="s">
        <v>0</v>
      </c>
      <c r="B19" t="s">
        <v>45</v>
      </c>
      <c r="C19" t="s">
        <v>1</v>
      </c>
    </row>
    <row r="20" spans="1:3" x14ac:dyDescent="0.25">
      <c r="A20">
        <v>88.6</v>
      </c>
      <c r="B20">
        <f>A20^2</f>
        <v>7849.9599999999991</v>
      </c>
      <c r="C20">
        <v>20</v>
      </c>
    </row>
    <row r="21" spans="1:3" x14ac:dyDescent="0.25">
      <c r="A21">
        <v>71.599999999999994</v>
      </c>
      <c r="B21">
        <f t="shared" ref="B21:B34" si="0">A21^2</f>
        <v>5126.5599999999995</v>
      </c>
      <c r="C21">
        <v>16</v>
      </c>
    </row>
    <row r="22" spans="1:3" x14ac:dyDescent="0.25">
      <c r="A22">
        <v>93.3</v>
      </c>
      <c r="B22">
        <f t="shared" si="0"/>
        <v>8704.89</v>
      </c>
      <c r="C22">
        <v>19.8</v>
      </c>
    </row>
    <row r="23" spans="1:3" x14ac:dyDescent="0.25">
      <c r="A23">
        <v>84.3</v>
      </c>
      <c r="B23">
        <f t="shared" si="0"/>
        <v>7106.49</v>
      </c>
      <c r="C23">
        <v>18.399999999999999</v>
      </c>
    </row>
    <row r="24" spans="1:3" x14ac:dyDescent="0.25">
      <c r="A24">
        <v>80.599999999999994</v>
      </c>
      <c r="B24">
        <f t="shared" si="0"/>
        <v>6496.3599999999988</v>
      </c>
      <c r="C24">
        <v>17.100000000000001</v>
      </c>
    </row>
    <row r="25" spans="1:3" x14ac:dyDescent="0.25">
      <c r="A25">
        <v>75.2</v>
      </c>
      <c r="B25">
        <f t="shared" si="0"/>
        <v>5655.0400000000009</v>
      </c>
      <c r="C25">
        <v>15.5</v>
      </c>
    </row>
    <row r="26" spans="1:3" x14ac:dyDescent="0.25">
      <c r="A26">
        <v>69.7</v>
      </c>
      <c r="B26">
        <f t="shared" si="0"/>
        <v>4858.09</v>
      </c>
      <c r="C26">
        <v>14.7</v>
      </c>
    </row>
    <row r="27" spans="1:3" x14ac:dyDescent="0.25">
      <c r="A27">
        <v>71.599999999999994</v>
      </c>
      <c r="B27">
        <f t="shared" si="0"/>
        <v>5126.5599999999995</v>
      </c>
      <c r="C27">
        <v>15.7</v>
      </c>
    </row>
    <row r="28" spans="1:3" x14ac:dyDescent="0.25">
      <c r="A28">
        <v>69.400000000000006</v>
      </c>
      <c r="B28">
        <f t="shared" si="0"/>
        <v>4816.3600000000006</v>
      </c>
      <c r="C28">
        <v>15.4</v>
      </c>
    </row>
    <row r="29" spans="1:3" x14ac:dyDescent="0.25">
      <c r="A29">
        <v>83.3</v>
      </c>
      <c r="B29">
        <f t="shared" si="0"/>
        <v>6938.8899999999994</v>
      </c>
      <c r="C29">
        <v>16.3</v>
      </c>
    </row>
    <row r="30" spans="1:3" x14ac:dyDescent="0.25">
      <c r="A30">
        <v>79.599999999999994</v>
      </c>
      <c r="B30">
        <f t="shared" si="0"/>
        <v>6336.1599999999989</v>
      </c>
      <c r="C30">
        <v>15</v>
      </c>
    </row>
    <row r="31" spans="1:3" x14ac:dyDescent="0.25">
      <c r="A31">
        <v>82.6</v>
      </c>
      <c r="B31">
        <f t="shared" si="0"/>
        <v>6822.7599999999993</v>
      </c>
      <c r="C31">
        <v>17.2</v>
      </c>
    </row>
    <row r="32" spans="1:3" x14ac:dyDescent="0.25">
      <c r="A32">
        <v>80.599999999999994</v>
      </c>
      <c r="B32">
        <f t="shared" si="0"/>
        <v>6496.3599999999988</v>
      </c>
      <c r="C32">
        <v>16</v>
      </c>
    </row>
    <row r="33" spans="1:3" x14ac:dyDescent="0.25">
      <c r="A33">
        <v>83.5</v>
      </c>
      <c r="B33">
        <f t="shared" si="0"/>
        <v>6972.25</v>
      </c>
      <c r="C33">
        <v>17</v>
      </c>
    </row>
    <row r="34" spans="1:3" x14ac:dyDescent="0.25">
      <c r="A34">
        <v>76.3</v>
      </c>
      <c r="B34">
        <f t="shared" si="0"/>
        <v>5821.69</v>
      </c>
      <c r="C34">
        <v>14.4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WithConstant</vt:lpstr>
      <vt:lpstr>NoConstant</vt:lpstr>
      <vt:lpstr>Crickets</vt:lpstr>
      <vt:lpstr>Quad_Reg</vt:lpstr>
      <vt:lpstr>PolyPlot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2025-05-30T15:03:06Z</dcterms:created>
  <dcterms:modified xsi:type="dcterms:W3CDTF">2025-06-09T15:00:57Z</dcterms:modified>
</cp:coreProperties>
</file>