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4A7438FD-71B7-426A-826B-B612C5BFB4B8}" xr6:coauthVersionLast="47" xr6:coauthVersionMax="47" xr10:uidLastSave="{00000000-0000-0000-0000-000000000000}"/>
  <bookViews>
    <workbookView xWindow="2652" yWindow="924" windowWidth="20892" windowHeight="11052" activeTab="2" xr2:uid="{CA74D714-3F63-4C70-9157-0438E5372D3A}"/>
  </bookViews>
  <sheets>
    <sheet name="INDEX_Demo" sheetId="2" r:id="rId1"/>
    <sheet name="Linear-Millikan" sheetId="1" r:id="rId2"/>
    <sheet name="Exponential-Air Pressur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 a="1"/>
  <c r="F22" i="3" s="1"/>
  <c r="F21" i="3" a="1"/>
  <c r="F21" i="3" s="1"/>
  <c r="E18" i="3" a="1"/>
  <c r="E18" i="3" s="1"/>
  <c r="B18" i="1"/>
  <c r="B17" i="1"/>
  <c r="B14" i="1"/>
  <c r="B13" i="1"/>
  <c r="I10" i="2" a="1"/>
  <c r="I10" i="2" s="1"/>
  <c r="A10" i="1" a="1"/>
  <c r="A10" i="1" s="1"/>
  <c r="F19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<sst xmlns="http://schemas.openxmlformats.org/spreadsheetml/2006/main" count="44" uniqueCount="44">
  <si>
    <t>Stopping potential (Volts)</t>
  </si>
  <si>
    <r>
      <t>Frequency of light (10</t>
    </r>
    <r>
      <rPr>
        <b/>
        <vertAlign val="superscript"/>
        <sz val="11"/>
        <color rgb="FFF2F2F2"/>
        <rFont val="Calibri"/>
        <family val="2"/>
      </rPr>
      <t>15</t>
    </r>
    <r>
      <rPr>
        <b/>
        <sz val="11"/>
        <color rgb="FFF2F2F2"/>
        <rFont val="Calibri"/>
        <family val="2"/>
      </rPr>
      <t xml:space="preserve"> Hertz)</t>
    </r>
  </si>
  <si>
    <t>LINEST as Array formula</t>
  </si>
  <si>
    <t>Row 1 | Col 1</t>
  </si>
  <si>
    <t>Row 1 | Col 2</t>
  </si>
  <si>
    <t>Row 1 | Col 3</t>
  </si>
  <si>
    <t>Row 1 | Col 4</t>
  </si>
  <si>
    <t>Row 1 | Col 5</t>
  </si>
  <si>
    <t>Row 2 | Col 1</t>
  </si>
  <si>
    <t>Row 2 | Col 2</t>
  </si>
  <si>
    <t>Row 2 | Col 3</t>
  </si>
  <si>
    <t>Row 2 | Col 4</t>
  </si>
  <si>
    <t>Row 2 | Col 5</t>
  </si>
  <si>
    <t>Row 3 | Col 1</t>
  </si>
  <si>
    <t>Row 3 | Col 2</t>
  </si>
  <si>
    <t>Row 3 | Col 3</t>
  </si>
  <si>
    <t>Row 3 | Col 4</t>
  </si>
  <si>
    <t>Row 3 | Col 5</t>
  </si>
  <si>
    <t>Row 4 | Col 1</t>
  </si>
  <si>
    <t>Row 4 | Col 2</t>
  </si>
  <si>
    <t>Row 4 | Col 3</t>
  </si>
  <si>
    <t>Row 4 | Col 4</t>
  </si>
  <si>
    <t>Row 4 | Col 5</t>
  </si>
  <si>
    <t>Row 5 | Col 1</t>
  </si>
  <si>
    <t>Row 5 | Col 2</t>
  </si>
  <si>
    <t>Row 5 | Col 3</t>
  </si>
  <si>
    <t>Row 5 | Col 4</t>
  </si>
  <si>
    <t>Row 5 | Col 5</t>
  </si>
  <si>
    <t>ROW</t>
  </si>
  <si>
    <t>COL</t>
  </si>
  <si>
    <t>Using Index</t>
  </si>
  <si>
    <t>Combining Index and Linest</t>
  </si>
  <si>
    <t>Intercept/Constant</t>
  </si>
  <si>
    <t>Slope (linear coeff)</t>
  </si>
  <si>
    <t>Using slope and intercept functions</t>
  </si>
  <si>
    <t>slope</t>
  </si>
  <si>
    <t>Intercept</t>
  </si>
  <si>
    <t>https://www.ablebits.com/office-addins-blog/excel-trendline-types-equations-formulas/</t>
  </si>
  <si>
    <t>Altitude above sea level (km)</t>
  </si>
  <si>
    <t>Atmospheric Pressure (kPa)</t>
  </si>
  <si>
    <t>Coefficient</t>
  </si>
  <si>
    <t>LINEST with LN applied to y's</t>
  </si>
  <si>
    <t>Factor</t>
  </si>
  <si>
    <t>INDEX and LINEST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</si>
</sst>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2F2F2"/>
      <name val="Calibri"/>
      <family val="2"/>
    </font>
    <font>
      <b/>
      <vertAlign val="superscript"/>
      <sz val="11"/>
      <color rgb="FFF2F2F2"/>
      <name val="Calibri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Photo-electric Effect (Millikan's data)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617629046369205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'Linear-Millikan'!$A$2:$A$7</c:f>
              <c:numCache>
                <c:formatCode>General</c:formatCode>
                <c:ptCount val="6"/>
                <c:pt idx="0">
                  <c:v>0.55000000000000004</c:v>
                </c:pt>
                <c:pt idx="1">
                  <c:v>0.7</c:v>
                </c:pt>
                <c:pt idx="2">
                  <c:v>0.78</c:v>
                </c:pt>
                <c:pt idx="3">
                  <c:v>0.83</c:v>
                </c:pt>
                <c:pt idx="4">
                  <c:v>1</c:v>
                </c:pt>
                <c:pt idx="5">
                  <c:v>1.2</c:v>
                </c:pt>
              </c:numCache>
            </c:numRef>
          </c:xVal>
          <c:yVal>
            <c:numRef>
              <c:f>'Linear-Millikan'!$B$2:$B$7</c:f>
              <c:numCache>
                <c:formatCode>General</c:formatCode>
                <c:ptCount val="6"/>
                <c:pt idx="0">
                  <c:v>0.47</c:v>
                </c:pt>
                <c:pt idx="1">
                  <c:v>1.0900000000000001</c:v>
                </c:pt>
                <c:pt idx="2">
                  <c:v>1.42</c:v>
                </c:pt>
                <c:pt idx="3">
                  <c:v>1.75</c:v>
                </c:pt>
                <c:pt idx="4">
                  <c:v>2.39</c:v>
                </c:pt>
                <c:pt idx="5">
                  <c:v>3.27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D-4166-9B8C-E4877C81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210096"/>
        <c:axId val="1333211536"/>
      </c:scatterChart>
      <c:valAx>
        <c:axId val="133321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</a:t>
                </a:r>
                <a:r>
                  <a:rPr lang="en-US" baseline="0"/>
                  <a:t>uency (peta-Hertz)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11536"/>
        <c:crosses val="autoZero"/>
        <c:crossBetween val="midCat"/>
      </c:valAx>
      <c:valAx>
        <c:axId val="133321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Stopping potential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1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Pressure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1.2426071741032371E-2"/>
                  <c:y val="-0.321767279090113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'Exponential-Air Pressure'!$A$2:$A$31</c:f>
              <c:numCache>
                <c:formatCode>General</c:formatCode>
                <c:ptCount val="30"/>
                <c:pt idx="0">
                  <c:v>0</c:v>
                </c:pt>
                <c:pt idx="1">
                  <c:v>0.153</c:v>
                </c:pt>
                <c:pt idx="2">
                  <c:v>0.30499999999999999</c:v>
                </c:pt>
                <c:pt idx="3">
                  <c:v>0.45800000000000002</c:v>
                </c:pt>
                <c:pt idx="4">
                  <c:v>0.61</c:v>
                </c:pt>
                <c:pt idx="5">
                  <c:v>0.76300000000000001</c:v>
                </c:pt>
                <c:pt idx="6">
                  <c:v>0.91500000000000004</c:v>
                </c:pt>
                <c:pt idx="7">
                  <c:v>1.0680000000000001</c:v>
                </c:pt>
                <c:pt idx="8">
                  <c:v>1.22</c:v>
                </c:pt>
                <c:pt idx="9">
                  <c:v>1.373</c:v>
                </c:pt>
                <c:pt idx="10">
                  <c:v>1.526</c:v>
                </c:pt>
                <c:pt idx="11">
                  <c:v>1.831</c:v>
                </c:pt>
                <c:pt idx="12">
                  <c:v>2.1360000000000001</c:v>
                </c:pt>
                <c:pt idx="13">
                  <c:v>2.4409999999999998</c:v>
                </c:pt>
                <c:pt idx="14">
                  <c:v>2.746</c:v>
                </c:pt>
                <c:pt idx="15">
                  <c:v>3.05</c:v>
                </c:pt>
                <c:pt idx="16">
                  <c:v>4.577</c:v>
                </c:pt>
                <c:pt idx="17">
                  <c:v>6.1020000000000003</c:v>
                </c:pt>
                <c:pt idx="18">
                  <c:v>7.6280000000000001</c:v>
                </c:pt>
                <c:pt idx="19">
                  <c:v>9.1530000000000005</c:v>
                </c:pt>
                <c:pt idx="20">
                  <c:v>10.679</c:v>
                </c:pt>
                <c:pt idx="21">
                  <c:v>12.204000000000001</c:v>
                </c:pt>
                <c:pt idx="22">
                  <c:v>13.73</c:v>
                </c:pt>
                <c:pt idx="23">
                  <c:v>15.255000000000001</c:v>
                </c:pt>
                <c:pt idx="24">
                  <c:v>16.780999999999999</c:v>
                </c:pt>
                <c:pt idx="25">
                  <c:v>18.306000000000001</c:v>
                </c:pt>
                <c:pt idx="26">
                  <c:v>21.356999999999999</c:v>
                </c:pt>
                <c:pt idx="27">
                  <c:v>24.408000000000001</c:v>
                </c:pt>
                <c:pt idx="28">
                  <c:v>27.459</c:v>
                </c:pt>
                <c:pt idx="29">
                  <c:v>30.51</c:v>
                </c:pt>
              </c:numCache>
            </c:numRef>
          </c:xVal>
          <c:yVal>
            <c:numRef>
              <c:f>'Exponential-Air Pressure'!$B$2:$B$31</c:f>
              <c:numCache>
                <c:formatCode>General</c:formatCode>
                <c:ptCount val="30"/>
                <c:pt idx="0">
                  <c:v>101.33</c:v>
                </c:pt>
                <c:pt idx="1">
                  <c:v>99.49</c:v>
                </c:pt>
                <c:pt idx="2">
                  <c:v>97.63</c:v>
                </c:pt>
                <c:pt idx="3">
                  <c:v>95.91</c:v>
                </c:pt>
                <c:pt idx="4">
                  <c:v>94.19</c:v>
                </c:pt>
                <c:pt idx="5">
                  <c:v>92.46</c:v>
                </c:pt>
                <c:pt idx="6">
                  <c:v>90.81</c:v>
                </c:pt>
                <c:pt idx="7">
                  <c:v>89.15</c:v>
                </c:pt>
                <c:pt idx="8">
                  <c:v>87.49</c:v>
                </c:pt>
                <c:pt idx="9">
                  <c:v>85.91</c:v>
                </c:pt>
                <c:pt idx="10">
                  <c:v>84.33</c:v>
                </c:pt>
                <c:pt idx="11">
                  <c:v>81.22</c:v>
                </c:pt>
                <c:pt idx="12">
                  <c:v>78.19</c:v>
                </c:pt>
                <c:pt idx="13">
                  <c:v>75.22</c:v>
                </c:pt>
                <c:pt idx="14">
                  <c:v>72.400000000000006</c:v>
                </c:pt>
                <c:pt idx="15">
                  <c:v>69.64</c:v>
                </c:pt>
                <c:pt idx="16">
                  <c:v>57.16</c:v>
                </c:pt>
                <c:pt idx="17">
                  <c:v>46.61</c:v>
                </c:pt>
                <c:pt idx="18">
                  <c:v>37.65</c:v>
                </c:pt>
                <c:pt idx="19">
                  <c:v>30.13</c:v>
                </c:pt>
                <c:pt idx="20">
                  <c:v>23.93</c:v>
                </c:pt>
                <c:pt idx="21">
                  <c:v>18.82</c:v>
                </c:pt>
                <c:pt idx="22">
                  <c:v>14.82</c:v>
                </c:pt>
                <c:pt idx="23">
                  <c:v>11.65</c:v>
                </c:pt>
                <c:pt idx="24">
                  <c:v>9.17</c:v>
                </c:pt>
                <c:pt idx="25">
                  <c:v>7.24</c:v>
                </c:pt>
                <c:pt idx="26">
                  <c:v>4.49</c:v>
                </c:pt>
                <c:pt idx="27">
                  <c:v>2.8</c:v>
                </c:pt>
                <c:pt idx="28">
                  <c:v>1.76</c:v>
                </c:pt>
                <c:pt idx="29">
                  <c:v>1.1200000000000001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E-4978-99CB-B1EBD12F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237280"/>
        <c:axId val="1326236320"/>
      </c:scatterChart>
      <c:valAx>
        <c:axId val="132623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Altitude</a:t>
                </a:r>
                <a:r>
                  <a:rPr lang="en-US" baseline="0"/>
                  <a:t> (km)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236320"/>
        <c:crosses val="autoZero"/>
        <c:crossBetween val="midCat"/>
      </c:valAx>
      <c:valAx>
        <c:axId val="13262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Atmospheric</a:t>
                </a:r>
                <a:r>
                  <a:rPr lang="en-US" baseline="0"/>
                  <a:t> Pressure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23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300990</xdr:colOff>
      <xdr:row>3</xdr:row>
      <xdr:rowOff>91440</xdr:rowOff>
    </xdr:from>
    <xdr:to>
      <xdr:col>10</xdr:col>
      <xdr:colOff>605790</xdr:colOff>
      <xdr:row>20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89DE69-FCF1-FD1A-558B-7486603BB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137160</xdr:rowOff>
    </xdr:from>
    <xdr:to>
      <xdr:col>11</xdr:col>
      <xdr:colOff>320040</xdr:colOff>
      <xdr:row>15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91A6A2-D880-4654-8340-D3826C9FA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04A9-844E-4903-B8EC-4F20D8B9EBD3}">
  <dimension ref="F4:J11"/>
  <sheetViews>
    <sheetView workbookViewId="0">
      <selection activeCell="H11" sqref="H11"/>
    </sheetView>
  </sheetViews>
  <sheetFormatPr defaultRowHeight="14.4" x14ac:dyDescent="0.3"/>
  <cols>
    <col min="6" max="6" width="12.21875" customWidth="1"/>
    <col min="7" max="7" width="12.77734375" customWidth="1"/>
    <col min="8" max="8" width="13.5546875" customWidth="1"/>
    <col min="9" max="9" width="12.88671875" customWidth="1"/>
    <col min="10" max="10" width="13" customWidth="1"/>
  </cols>
  <sheetData>
    <row r="4" spans="6:10" x14ac:dyDescent="0.3">
      <c r="F4" t="s">
        <v>3</v>
      </c>
      <c r="G4" t="s">
        <v>4</v>
      </c>
      <c r="H4" t="s">
        <v>5</v>
      </c>
      <c r="I4" t="s">
        <v>6</v>
      </c>
      <c r="J4" t="s">
        <v>7</v>
      </c>
    </row>
    <row r="5" spans="6:10" x14ac:dyDescent="0.3">
      <c r="F5" t="s">
        <v>8</v>
      </c>
      <c r="G5" t="s">
        <v>9</v>
      </c>
      <c r="H5" t="s">
        <v>10</v>
      </c>
      <c r="I5" t="s">
        <v>11</v>
      </c>
      <c r="J5" t="s">
        <v>12</v>
      </c>
    </row>
    <row r="6" spans="6:10" x14ac:dyDescent="0.3">
      <c r="F6" t="s">
        <v>13</v>
      </c>
      <c r="G6" t="s">
        <v>14</v>
      </c>
      <c r="H6" t="s">
        <v>15</v>
      </c>
      <c r="I6" t="s">
        <v>16</v>
      </c>
      <c r="J6" t="s">
        <v>17</v>
      </c>
    </row>
    <row r="7" spans="6:10" x14ac:dyDescent="0.3"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6:10" x14ac:dyDescent="0.3">
      <c r="F8" t="s">
        <v>23</v>
      </c>
      <c r="G8" t="s">
        <v>24</v>
      </c>
      <c r="H8" t="s">
        <v>25</v>
      </c>
      <c r="I8" t="s">
        <v>26</v>
      </c>
      <c r="J8" t="s">
        <v>27</v>
      </c>
    </row>
    <row r="10" spans="6:10" x14ac:dyDescent="0.3">
      <c r="F10" t="s">
        <v>28</v>
      </c>
      <c r="G10">
        <v>2</v>
      </c>
      <c r="H10" t="s">
        <v>30</v>
      </c>
      <c r="I10" t="str" cm="1">
        <f t="array" ref="I10">INDEX(F4:J8,G10,G11)</f>
        <v>Row 2 | Col 4</v>
      </c>
    </row>
    <row r="11" spans="6:10" x14ac:dyDescent="0.3">
      <c r="F11" t="s">
        <v>29</v>
      </c>
      <c r="G11">
        <v>4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4C9A-AE7E-4F23-9BB4-95B44C153E91}">
  <dimension ref="A1:L18"/>
  <sheetViews>
    <sheetView workbookViewId="0">
      <selection activeCell="O6" sqref="O6"/>
    </sheetView>
  </sheetViews>
  <sheetFormatPr defaultRowHeight="14.4" x14ac:dyDescent="0.3"/>
  <cols>
    <col min="1" max="1" width="25.88671875" customWidth="1"/>
    <col min="2" max="2" width="25.33203125" customWidth="1"/>
  </cols>
  <sheetData>
    <row r="1" spans="1:12" ht="30.6" x14ac:dyDescent="0.3">
      <c r="A1" s="1" t="s">
        <v>1</v>
      </c>
      <c r="B1" s="1" t="s">
        <v>0</v>
      </c>
      <c r="D1" s="5" t="s">
        <v>37</v>
      </c>
      <c r="E1" s="5"/>
      <c r="F1" s="5"/>
      <c r="G1" s="5"/>
      <c r="H1" s="5"/>
      <c r="I1" s="5"/>
      <c r="J1" s="5"/>
      <c r="K1" s="5"/>
      <c r="L1" s="5"/>
    </row>
    <row r="2" spans="1:12" ht="15" thickBot="1" x14ac:dyDescent="0.35">
      <c r="A2" s="2">
        <v>0.55000000000000004</v>
      </c>
      <c r="B2" s="3">
        <v>0.47</v>
      </c>
    </row>
    <row r="3" spans="1:12" ht="15" thickBot="1" x14ac:dyDescent="0.35">
      <c r="A3" s="2">
        <v>0.7</v>
      </c>
      <c r="B3" s="3">
        <v>1.0900000000000001</v>
      </c>
    </row>
    <row r="4" spans="1:12" ht="15" thickBot="1" x14ac:dyDescent="0.35">
      <c r="A4" s="2">
        <v>0.78</v>
      </c>
      <c r="B4" s="3">
        <v>1.42</v>
      </c>
    </row>
    <row r="5" spans="1:12" ht="15" thickBot="1" x14ac:dyDescent="0.35">
      <c r="A5" s="2">
        <v>0.83</v>
      </c>
      <c r="B5" s="3">
        <v>1.75</v>
      </c>
    </row>
    <row r="6" spans="1:12" ht="15" thickBot="1" x14ac:dyDescent="0.35">
      <c r="A6" s="2">
        <v>1</v>
      </c>
      <c r="B6" s="3">
        <v>2.39</v>
      </c>
    </row>
    <row r="7" spans="1:12" ht="15" thickBot="1" x14ac:dyDescent="0.35">
      <c r="A7" s="2">
        <v>1.2</v>
      </c>
      <c r="B7" s="3">
        <v>3.27</v>
      </c>
    </row>
    <row r="8" spans="1:12" x14ac:dyDescent="0.3">
      <c r="A8" s="4"/>
      <c r="B8" s="4"/>
    </row>
    <row r="9" spans="1:12" x14ac:dyDescent="0.3">
      <c r="A9" t="s">
        <v>2</v>
      </c>
    </row>
    <row r="10" spans="1:12" x14ac:dyDescent="0.3">
      <c r="A10" cm="1">
        <f t="array" ref="A10:B10">LINEST(B2:B7,A2:A7)</f>
        <v>4.317039106145252</v>
      </c>
      <c r="B10">
        <v>-1.9090363128491628</v>
      </c>
    </row>
    <row r="12" spans="1:12" x14ac:dyDescent="0.3">
      <c r="A12" t="s">
        <v>31</v>
      </c>
    </row>
    <row r="13" spans="1:12" x14ac:dyDescent="0.3">
      <c r="A13" t="s">
        <v>33</v>
      </c>
      <c r="B13">
        <f>INDEX(LINEST($B$2:$B$7,$A$2:$A$7),1,1)</f>
        <v>4.317039106145252</v>
      </c>
    </row>
    <row r="14" spans="1:12" x14ac:dyDescent="0.3">
      <c r="A14" t="s">
        <v>32</v>
      </c>
      <c r="B14">
        <f>INDEX(LINEST($B$2:$B$7,$A$2:$A$7),1,2)</f>
        <v>-1.9090363128491628</v>
      </c>
    </row>
    <row r="16" spans="1:12" x14ac:dyDescent="0.3">
      <c r="A16" t="s">
        <v>34</v>
      </c>
    </row>
    <row r="17" spans="1:2" x14ac:dyDescent="0.3">
      <c r="A17" t="s">
        <v>35</v>
      </c>
      <c r="B17">
        <f>SLOPE(B2:B7,A2:A7)</f>
        <v>4.317039106145252</v>
      </c>
    </row>
    <row r="18" spans="1:2" x14ac:dyDescent="0.3">
      <c r="A18" t="s">
        <v>36</v>
      </c>
      <c r="B18">
        <f>INTERCEPT(B2:B7,A2:A7)</f>
        <v>-1.9090363128491628</v>
      </c>
    </row>
  </sheetData>
  <mergeCells count="1">
    <mergeCell ref="D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B01-D9F2-4BBE-BAE4-8C658FED7104}">
  <dimension ref="A1:F31"/>
  <sheetViews>
    <sheetView tabSelected="1" topLeftCell="A11" workbookViewId="0">
      <selection activeCell="F26" sqref="F26"/>
    </sheetView>
  </sheetViews>
  <sheetFormatPr defaultRowHeight="14.4" x14ac:dyDescent="0.3"/>
  <cols>
    <col min="1" max="1" width="24.5546875" bestFit="1" customWidth="1"/>
    <col min="2" max="2" width="23.33203125" bestFit="1" customWidth="1"/>
    <col min="5" max="5" width="12.77734375" customWidth="1"/>
    <col min="6" max="6" width="10.109375" customWidth="1"/>
  </cols>
  <sheetData>
    <row r="1" spans="1:2" ht="15" thickBot="1" x14ac:dyDescent="0.35">
      <c r="A1" s="6" t="s">
        <v>38</v>
      </c>
      <c r="B1" s="7" t="s">
        <v>39</v>
      </c>
    </row>
    <row r="2" spans="1:2" ht="15" thickBot="1" x14ac:dyDescent="0.35">
      <c r="A2" s="8">
        <v>0</v>
      </c>
      <c r="B2" s="9">
        <v>101.33</v>
      </c>
    </row>
    <row r="3" spans="1:2" ht="15" thickBot="1" x14ac:dyDescent="0.35">
      <c r="A3" s="8">
        <v>0.153</v>
      </c>
      <c r="B3" s="9">
        <v>99.49</v>
      </c>
    </row>
    <row r="4" spans="1:2" ht="15" thickBot="1" x14ac:dyDescent="0.35">
      <c r="A4" s="8">
        <v>0.30499999999999999</v>
      </c>
      <c r="B4" s="9">
        <v>97.63</v>
      </c>
    </row>
    <row r="5" spans="1:2" ht="15" thickBot="1" x14ac:dyDescent="0.35">
      <c r="A5" s="8">
        <v>0.45800000000000002</v>
      </c>
      <c r="B5" s="9">
        <v>95.91</v>
      </c>
    </row>
    <row r="6" spans="1:2" ht="15" thickBot="1" x14ac:dyDescent="0.35">
      <c r="A6" s="8">
        <v>0.61</v>
      </c>
      <c r="B6" s="9">
        <v>94.19</v>
      </c>
    </row>
    <row r="7" spans="1:2" ht="15" thickBot="1" x14ac:dyDescent="0.35">
      <c r="A7" s="8">
        <v>0.76300000000000001</v>
      </c>
      <c r="B7" s="9">
        <v>92.46</v>
      </c>
    </row>
    <row r="8" spans="1:2" ht="15" thickBot="1" x14ac:dyDescent="0.35">
      <c r="A8" s="8">
        <v>0.91500000000000004</v>
      </c>
      <c r="B8" s="9">
        <v>90.81</v>
      </c>
    </row>
    <row r="9" spans="1:2" ht="15" thickBot="1" x14ac:dyDescent="0.35">
      <c r="A9" s="8">
        <v>1.0680000000000001</v>
      </c>
      <c r="B9" s="9">
        <v>89.15</v>
      </c>
    </row>
    <row r="10" spans="1:2" ht="15" thickBot="1" x14ac:dyDescent="0.35">
      <c r="A10" s="8">
        <v>1.22</v>
      </c>
      <c r="B10" s="9">
        <v>87.49</v>
      </c>
    </row>
    <row r="11" spans="1:2" ht="15" thickBot="1" x14ac:dyDescent="0.35">
      <c r="A11" s="8">
        <v>1.373</v>
      </c>
      <c r="B11" s="9">
        <v>85.91</v>
      </c>
    </row>
    <row r="12" spans="1:2" ht="15" thickBot="1" x14ac:dyDescent="0.35">
      <c r="A12" s="8">
        <v>1.526</v>
      </c>
      <c r="B12" s="9">
        <v>84.33</v>
      </c>
    </row>
    <row r="13" spans="1:2" ht="15" thickBot="1" x14ac:dyDescent="0.35">
      <c r="A13" s="8">
        <v>1.831</v>
      </c>
      <c r="B13" s="9">
        <v>81.22</v>
      </c>
    </row>
    <row r="14" spans="1:2" ht="15" thickBot="1" x14ac:dyDescent="0.35">
      <c r="A14" s="8">
        <v>2.1360000000000001</v>
      </c>
      <c r="B14" s="9">
        <v>78.19</v>
      </c>
    </row>
    <row r="15" spans="1:2" ht="15" thickBot="1" x14ac:dyDescent="0.35">
      <c r="A15" s="8">
        <v>2.4409999999999998</v>
      </c>
      <c r="B15" s="9">
        <v>75.22</v>
      </c>
    </row>
    <row r="16" spans="1:2" ht="15" thickBot="1" x14ac:dyDescent="0.35">
      <c r="A16" s="8">
        <v>2.746</v>
      </c>
      <c r="B16" s="9">
        <v>72.400000000000006</v>
      </c>
    </row>
    <row r="17" spans="1:6" ht="15" thickBot="1" x14ac:dyDescent="0.35">
      <c r="A17" s="8">
        <v>3.05</v>
      </c>
      <c r="B17" s="9">
        <v>69.64</v>
      </c>
      <c r="E17" s="5" t="s">
        <v>41</v>
      </c>
      <c r="F17" s="5"/>
    </row>
    <row r="18" spans="1:6" ht="15" thickBot="1" x14ac:dyDescent="0.35">
      <c r="A18" s="8">
        <v>4.577</v>
      </c>
      <c r="B18" s="9">
        <v>57.16</v>
      </c>
      <c r="E18" cm="1">
        <f t="array" ref="E18:F18">LINEST(LN(B2:B31),A2:A31)</f>
        <v>-0.14745641316912847</v>
      </c>
      <c r="F18">
        <v>4.6729636834642703</v>
      </c>
    </row>
    <row r="19" spans="1:6" ht="15" thickBot="1" x14ac:dyDescent="0.35">
      <c r="A19" s="8">
        <v>6.1020000000000003</v>
      </c>
      <c r="B19" s="9">
        <v>46.61</v>
      </c>
      <c r="F19">
        <f>EXP(F18)</f>
        <v>107.01442981615425</v>
      </c>
    </row>
    <row r="20" spans="1:6" ht="15" thickBot="1" x14ac:dyDescent="0.35">
      <c r="A20" s="8">
        <v>7.6280000000000001</v>
      </c>
      <c r="B20" s="9">
        <v>37.65</v>
      </c>
      <c r="E20" s="10" t="s">
        <v>43</v>
      </c>
      <c r="F20" s="10"/>
    </row>
    <row r="21" spans="1:6" ht="15" thickBot="1" x14ac:dyDescent="0.35">
      <c r="A21" s="8">
        <v>9.1530000000000005</v>
      </c>
      <c r="B21" s="9">
        <v>30.13</v>
      </c>
      <c r="E21" t="s">
        <v>42</v>
      </c>
      <c r="F21" cm="1">
        <f t="array" ref="F21">INDEX(LINEST(LN($B$2:$B$31),$A$2:$A$31),1)</f>
        <v>-0.14745641316912847</v>
      </c>
    </row>
    <row r="22" spans="1:6" ht="15" thickBot="1" x14ac:dyDescent="0.35">
      <c r="A22" s="8">
        <v>10.679</v>
      </c>
      <c r="B22" s="9">
        <v>23.93</v>
      </c>
      <c r="E22" t="s">
        <v>40</v>
      </c>
      <c r="F22" cm="1">
        <f t="array" ref="F22">EXP(INDEX(LINEST(LN($B$2:$B$31),$A$2:$A$31),2))</f>
        <v>107.01442981615425</v>
      </c>
    </row>
    <row r="23" spans="1:6" ht="15" thickBot="1" x14ac:dyDescent="0.35">
      <c r="A23" s="8">
        <v>12.204000000000001</v>
      </c>
      <c r="B23" s="9">
        <v>18.82</v>
      </c>
    </row>
    <row r="24" spans="1:6" ht="15" thickBot="1" x14ac:dyDescent="0.35">
      <c r="A24" s="8">
        <v>13.73</v>
      </c>
      <c r="B24" s="9">
        <v>14.82</v>
      </c>
    </row>
    <row r="25" spans="1:6" ht="15" thickBot="1" x14ac:dyDescent="0.35">
      <c r="A25" s="8">
        <v>15.255000000000001</v>
      </c>
      <c r="B25" s="9">
        <v>11.65</v>
      </c>
    </row>
    <row r="26" spans="1:6" ht="15" thickBot="1" x14ac:dyDescent="0.35">
      <c r="A26" s="8">
        <v>16.780999999999999</v>
      </c>
      <c r="B26" s="9">
        <v>9.17</v>
      </c>
    </row>
    <row r="27" spans="1:6" ht="15" thickBot="1" x14ac:dyDescent="0.35">
      <c r="A27" s="8">
        <v>18.306000000000001</v>
      </c>
      <c r="B27" s="9">
        <v>7.24</v>
      </c>
    </row>
    <row r="28" spans="1:6" ht="15" thickBot="1" x14ac:dyDescent="0.35">
      <c r="A28" s="8">
        <v>21.356999999999999</v>
      </c>
      <c r="B28" s="9">
        <v>4.49</v>
      </c>
    </row>
    <row r="29" spans="1:6" ht="15" thickBot="1" x14ac:dyDescent="0.35">
      <c r="A29" s="8">
        <v>24.408000000000001</v>
      </c>
      <c r="B29" s="9">
        <v>2.8</v>
      </c>
    </row>
    <row r="30" spans="1:6" ht="15" thickBot="1" x14ac:dyDescent="0.35">
      <c r="A30" s="8">
        <v>27.459</v>
      </c>
      <c r="B30" s="9">
        <v>1.76</v>
      </c>
    </row>
    <row r="31" spans="1:6" ht="15" thickBot="1" x14ac:dyDescent="0.35">
      <c r="A31" s="8">
        <v>30.51</v>
      </c>
      <c r="B31" s="9">
        <v>1.1200000000000001</v>
      </c>
    </row>
  </sheetData>
  <mergeCells count="2">
    <mergeCell ref="E17:F17"/>
    <mergeCell ref="E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INDEX_Demo</vt:lpstr>
      <vt:lpstr>Linear-Millikan</vt:lpstr>
      <vt:lpstr>Exponential-Air Pressure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2024-06-06T17:05:33Z</dcterms:created>
  <dcterms:modified xsi:type="dcterms:W3CDTF">2024-06-06T17:31:14Z</dcterms:modified>
</cp:coreProperties>
</file>