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SC152\"/>
    </mc:Choice>
  </mc:AlternateContent>
  <xr:revisionPtr revIDLastSave="0" documentId="13_ncr:1_{8E4904D2-F948-4A2F-B43C-67E17181CBDD}" xr6:coauthVersionLast="36" xr6:coauthVersionMax="36" xr10:uidLastSave="{00000000-0000-0000-0000-000000000000}"/>
  <bookViews>
    <workbookView xWindow="0" yWindow="0" windowWidth="21570" windowHeight="7980" activeTab="1" xr2:uid="{88684A5C-E95E-43C4-815D-15AD7A0AF2F3}"/>
  </bookViews>
  <sheets>
    <sheet name="SummaryStats" sheetId="2" r:id="rId1"/>
    <sheet name="WeatherData" sheetId="1" r:id="rId2"/>
  </sheets>
  <definedNames>
    <definedName name="_xlchart.v1.0" hidden="1">WeatherData!$B$3:$B$33</definedName>
    <definedName name="_xlchart.v1.1" hidden="1">WeatherData!$B$3:$B$33</definedName>
    <definedName name="_xlchart.v1.2" hidden="1">WeatherData!$B$3:$B$33</definedName>
    <definedName name="_xlchart.v1.3" hidden="1">WeatherData!$B$3:$B$33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50" i="1"/>
  <c r="B51" i="1"/>
  <c r="B52" i="1"/>
  <c r="B48" i="1"/>
  <c r="B46" i="1"/>
  <c r="B45" i="1"/>
  <c r="F48" i="1" l="1"/>
  <c r="F49" i="1" s="1"/>
  <c r="F51" i="1" s="1"/>
  <c r="F50" i="1" l="1"/>
  <c r="C34" i="1" l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B44" i="1"/>
  <c r="B43" i="1"/>
  <c r="B42" i="1"/>
  <c r="B41" i="1"/>
  <c r="B40" i="1"/>
  <c r="B39" i="1"/>
  <c r="B38" i="1"/>
  <c r="B37" i="1"/>
  <c r="B36" i="1"/>
  <c r="B35" i="1"/>
  <c r="B34" i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" i="1"/>
</calcChain>
</file>

<file path=xl/sharedStrings.xml><?xml version="1.0" encoding="utf-8"?>
<sst xmlns="http://schemas.openxmlformats.org/spreadsheetml/2006/main" count="216" uniqueCount="40">
  <si>
    <t>Time</t>
  </si>
  <si>
    <t>Temperature (° F)</t>
  </si>
  <si>
    <t>Dew Point (° F)</t>
  </si>
  <si>
    <t>Humidity (%)</t>
  </si>
  <si>
    <t>Wind Speed (mph)</t>
  </si>
  <si>
    <t>Pressure (Hg)</t>
  </si>
  <si>
    <t>Precipation (in)</t>
  </si>
  <si>
    <t>Aug</t>
  </si>
  <si>
    <t>Max</t>
  </si>
  <si>
    <t>Avg</t>
  </si>
  <si>
    <t>Min</t>
  </si>
  <si>
    <t>-</t>
  </si>
  <si>
    <t>Mean</t>
  </si>
  <si>
    <t>Median</t>
  </si>
  <si>
    <t>Mode</t>
  </si>
  <si>
    <t>St.Dev.S.</t>
  </si>
  <si>
    <t>St.Dev.P.</t>
  </si>
  <si>
    <t>Second smallest</t>
  </si>
  <si>
    <t>Maximum</t>
  </si>
  <si>
    <t>Second largest</t>
  </si>
  <si>
    <t>First quartile</t>
  </si>
  <si>
    <t>Third quartile</t>
  </si>
  <si>
    <t>Column1</t>
  </si>
  <si>
    <t>Standard Error</t>
  </si>
  <si>
    <t>Standard Deviation</t>
  </si>
  <si>
    <t>Sample Variance</t>
  </si>
  <si>
    <t>Kurtosis</t>
  </si>
  <si>
    <t>Skewness</t>
  </si>
  <si>
    <t>Range</t>
  </si>
  <si>
    <t>Minimum</t>
  </si>
  <si>
    <t>Sum</t>
  </si>
  <si>
    <t>Count</t>
  </si>
  <si>
    <t>same as min</t>
  </si>
  <si>
    <t>same as max</t>
  </si>
  <si>
    <t>same as median</t>
  </si>
  <si>
    <t>Quartiles</t>
  </si>
  <si>
    <t xml:space="preserve">Interquartile </t>
  </si>
  <si>
    <t>1.5*IQ range</t>
  </si>
  <si>
    <t>Lower outlier limit</t>
  </si>
  <si>
    <t>Upper outlier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</si>
</sst>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  <xf numFmtId="0" fontId="0" fillId="0" borderId="3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Philadelphia August 2019: </a:t>
            </a:r>
          </a:p>
          <a:p>
            <a:pPr>
              <a:defRPr/>
            </a:pPr>
            <a:r>
              <a:rPr lang="en-US"/>
              <a:t>High, Average and Low Temperatures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High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WeatherData!$A$3:$A$33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cat>
          <c:val>
            <c:numRef>
              <c:f>WeatherData!$B$3:$B$33</c:f>
              <c:numCache>
                <c:formatCode>General</c:formatCode>
                <c:ptCount val="31"/>
                <c:pt idx="0">
                  <c:v>90</c:v>
                </c:pt>
                <c:pt idx="1">
                  <c:v>87</c:v>
                </c:pt>
                <c:pt idx="2">
                  <c:v>89</c:v>
                </c:pt>
                <c:pt idx="3">
                  <c:v>90</c:v>
                </c:pt>
                <c:pt idx="4">
                  <c:v>88</c:v>
                </c:pt>
                <c:pt idx="5">
                  <c:v>86</c:v>
                </c:pt>
                <c:pt idx="6">
                  <c:v>91</c:v>
                </c:pt>
                <c:pt idx="7">
                  <c:v>89</c:v>
                </c:pt>
                <c:pt idx="8">
                  <c:v>88</c:v>
                </c:pt>
                <c:pt idx="9">
                  <c:v>85</c:v>
                </c:pt>
                <c:pt idx="10">
                  <c:v>83</c:v>
                </c:pt>
                <c:pt idx="11">
                  <c:v>88</c:v>
                </c:pt>
                <c:pt idx="12">
                  <c:v>80</c:v>
                </c:pt>
                <c:pt idx="13">
                  <c:v>83</c:v>
                </c:pt>
                <c:pt idx="14">
                  <c:v>87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100</c:v>
                </c:pt>
                <c:pt idx="19">
                  <c:v>92</c:v>
                </c:pt>
                <c:pt idx="20">
                  <c:v>92</c:v>
                </c:pt>
                <c:pt idx="21">
                  <c:v>92</c:v>
                </c:pt>
                <c:pt idx="22">
                  <c:v>76</c:v>
                </c:pt>
                <c:pt idx="23">
                  <c:v>79</c:v>
                </c:pt>
                <c:pt idx="24">
                  <c:v>78</c:v>
                </c:pt>
                <c:pt idx="25">
                  <c:v>75</c:v>
                </c:pt>
                <c:pt idx="26">
                  <c:v>79</c:v>
                </c:pt>
                <c:pt idx="27">
                  <c:v>85</c:v>
                </c:pt>
                <c:pt idx="28">
                  <c:v>83</c:v>
                </c:pt>
                <c:pt idx="29">
                  <c:v>88</c:v>
                </c:pt>
                <c:pt idx="3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B-4D36-B64C-53300B0F6C7A}"/>
            </c:ext>
          </c:extLst>
        </c:ser>
        <c:ser>
          <c:idx val="1"/>
          <c:order val="1"/>
          <c:tx>
            <c:v>Ave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WeatherData!$A$3:$A$33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cat>
          <c:val>
            <c:numRef>
              <c:f>WeatherData!$C$3:$C$33</c:f>
              <c:numCache>
                <c:formatCode>General</c:formatCode>
                <c:ptCount val="31"/>
                <c:pt idx="0">
                  <c:v>82</c:v>
                </c:pt>
                <c:pt idx="1">
                  <c:v>80</c:v>
                </c:pt>
                <c:pt idx="2">
                  <c:v>80</c:v>
                </c:pt>
                <c:pt idx="3">
                  <c:v>83</c:v>
                </c:pt>
                <c:pt idx="4">
                  <c:v>81</c:v>
                </c:pt>
                <c:pt idx="5">
                  <c:v>80</c:v>
                </c:pt>
                <c:pt idx="6">
                  <c:v>80</c:v>
                </c:pt>
                <c:pt idx="7">
                  <c:v>79</c:v>
                </c:pt>
                <c:pt idx="8">
                  <c:v>79</c:v>
                </c:pt>
                <c:pt idx="9">
                  <c:v>77</c:v>
                </c:pt>
                <c:pt idx="10">
                  <c:v>74</c:v>
                </c:pt>
                <c:pt idx="11">
                  <c:v>76</c:v>
                </c:pt>
                <c:pt idx="12">
                  <c:v>78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82</c:v>
                </c:pt>
                <c:pt idx="17">
                  <c:v>83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71</c:v>
                </c:pt>
                <c:pt idx="23">
                  <c:v>71</c:v>
                </c:pt>
                <c:pt idx="24">
                  <c:v>70</c:v>
                </c:pt>
                <c:pt idx="25">
                  <c:v>68</c:v>
                </c:pt>
                <c:pt idx="26">
                  <c:v>70</c:v>
                </c:pt>
                <c:pt idx="27">
                  <c:v>76</c:v>
                </c:pt>
                <c:pt idx="28">
                  <c:v>74</c:v>
                </c:pt>
                <c:pt idx="29">
                  <c:v>77</c:v>
                </c:pt>
                <c:pt idx="30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B-4D36-B64C-53300B0F6C7A}"/>
            </c:ext>
          </c:extLst>
        </c:ser>
        <c:ser>
          <c:idx val="2"/>
          <c:order val="2"/>
          <c:tx>
            <c:v>Low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WeatherData!$A$3:$A$33</c:f>
              <c:numCache>
                <c:formatCode>m/d/yyyy</c:formatCode>
                <c:ptCount val="31"/>
                <c:pt idx="0">
                  <c:v>43678</c:v>
                </c:pt>
                <c:pt idx="1">
                  <c:v>43679</c:v>
                </c:pt>
                <c:pt idx="2">
                  <c:v>43680</c:v>
                </c:pt>
                <c:pt idx="3">
                  <c:v>43681</c:v>
                </c:pt>
                <c:pt idx="4">
                  <c:v>43682</c:v>
                </c:pt>
                <c:pt idx="5">
                  <c:v>43683</c:v>
                </c:pt>
                <c:pt idx="6">
                  <c:v>43684</c:v>
                </c:pt>
                <c:pt idx="7">
                  <c:v>43685</c:v>
                </c:pt>
                <c:pt idx="8">
                  <c:v>43686</c:v>
                </c:pt>
                <c:pt idx="9">
                  <c:v>43687</c:v>
                </c:pt>
                <c:pt idx="10">
                  <c:v>43688</c:v>
                </c:pt>
                <c:pt idx="11">
                  <c:v>43689</c:v>
                </c:pt>
                <c:pt idx="12">
                  <c:v>43690</c:v>
                </c:pt>
                <c:pt idx="13">
                  <c:v>43691</c:v>
                </c:pt>
                <c:pt idx="14">
                  <c:v>43692</c:v>
                </c:pt>
                <c:pt idx="15">
                  <c:v>43693</c:v>
                </c:pt>
                <c:pt idx="16">
                  <c:v>43694</c:v>
                </c:pt>
                <c:pt idx="17">
                  <c:v>43695</c:v>
                </c:pt>
                <c:pt idx="18">
                  <c:v>43696</c:v>
                </c:pt>
                <c:pt idx="19">
                  <c:v>43697</c:v>
                </c:pt>
                <c:pt idx="20">
                  <c:v>43698</c:v>
                </c:pt>
                <c:pt idx="21">
                  <c:v>43699</c:v>
                </c:pt>
                <c:pt idx="22">
                  <c:v>43700</c:v>
                </c:pt>
                <c:pt idx="23">
                  <c:v>43701</c:v>
                </c:pt>
                <c:pt idx="24">
                  <c:v>43702</c:v>
                </c:pt>
                <c:pt idx="25">
                  <c:v>43703</c:v>
                </c:pt>
                <c:pt idx="26">
                  <c:v>43704</c:v>
                </c:pt>
                <c:pt idx="27">
                  <c:v>43705</c:v>
                </c:pt>
                <c:pt idx="28">
                  <c:v>43706</c:v>
                </c:pt>
                <c:pt idx="29">
                  <c:v>43707</c:v>
                </c:pt>
                <c:pt idx="30">
                  <c:v>43708</c:v>
                </c:pt>
              </c:numCache>
            </c:numRef>
          </c:cat>
          <c:val>
            <c:numRef>
              <c:f>WeatherData!$D$3:$D$33</c:f>
              <c:numCache>
                <c:formatCode>General</c:formatCode>
                <c:ptCount val="31"/>
                <c:pt idx="0">
                  <c:v>73</c:v>
                </c:pt>
                <c:pt idx="1">
                  <c:v>72</c:v>
                </c:pt>
                <c:pt idx="2">
                  <c:v>71</c:v>
                </c:pt>
                <c:pt idx="3">
                  <c:v>75</c:v>
                </c:pt>
                <c:pt idx="4">
                  <c:v>73</c:v>
                </c:pt>
                <c:pt idx="5">
                  <c:v>73</c:v>
                </c:pt>
                <c:pt idx="6">
                  <c:v>69</c:v>
                </c:pt>
                <c:pt idx="7">
                  <c:v>69</c:v>
                </c:pt>
                <c:pt idx="8">
                  <c:v>70</c:v>
                </c:pt>
                <c:pt idx="9">
                  <c:v>68</c:v>
                </c:pt>
                <c:pt idx="10">
                  <c:v>64</c:v>
                </c:pt>
                <c:pt idx="11">
                  <c:v>64</c:v>
                </c:pt>
                <c:pt idx="12">
                  <c:v>75</c:v>
                </c:pt>
                <c:pt idx="13">
                  <c:v>72</c:v>
                </c:pt>
                <c:pt idx="14">
                  <c:v>70</c:v>
                </c:pt>
                <c:pt idx="15">
                  <c:v>71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76</c:v>
                </c:pt>
                <c:pt idx="20">
                  <c:v>75</c:v>
                </c:pt>
                <c:pt idx="21">
                  <c:v>75</c:v>
                </c:pt>
                <c:pt idx="22">
                  <c:v>65</c:v>
                </c:pt>
                <c:pt idx="23">
                  <c:v>62</c:v>
                </c:pt>
                <c:pt idx="24">
                  <c:v>62</c:v>
                </c:pt>
                <c:pt idx="25">
                  <c:v>61</c:v>
                </c:pt>
                <c:pt idx="26">
                  <c:v>61</c:v>
                </c:pt>
                <c:pt idx="27">
                  <c:v>66</c:v>
                </c:pt>
                <c:pt idx="28">
                  <c:v>64</c:v>
                </c:pt>
                <c:pt idx="29">
                  <c:v>65</c:v>
                </c:pt>
                <c:pt idx="3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B-4D36-B64C-53300B0F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223992"/>
        <c:axId val="641220384"/>
      </c:lineChart>
      <c:dateAx>
        <c:axId val="641223992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20384"/>
        <c:crosses val="autoZero"/>
        <c:auto val="1"/>
        <c:lblOffset val="100"/>
        <c:baseTimeUnit val="days"/>
      </c:dateAx>
      <c:valAx>
        <c:axId val="6412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23992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Philadelphia August 2019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High temperatures</a:t>
            </a:r>
          </a:p>
        </cx:rich>
      </cx:tx>
    </cx:title>
    <cx:plotArea>
      <cx:plotAreaRegion>
        <cx:series layoutId="clusteredColumn" uniqueId="{F74AEB9B-2F0B-44A4-A2E0-584952A7DF51}">
          <cx:dataLabels pos="inEnd">
            <cx:visibility seriesName="0" categoryName="0" value="1"/>
          </cx:dataLabels>
          <cx:dataId val="0"/>
          <cx:layoutPr>
            <cx:binning intervalClosed="r">
              <cx:binCount val="6"/>
            </cx:binning>
          </cx:layoutPr>
        </cx:series>
      </cx:plotAreaRegion>
      <cx:axis id="0">
        <cx:catScaling gapWidth="0"/>
        <cx:majorTickMarks type="out"/>
        <cx:tickLabels/>
      </cx:axis>
      <cx:axis id="1">
        <cx:valScaling/>
        <cx:majorTickMarks type="out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Philadelphia August 2019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High temperature: (Box and Whiskers)</a:t>
            </a:r>
          </a:p>
        </cx:rich>
      </cx:tx>
    </cx:title>
    <cx:plotArea>
      <cx:plotAreaRegion>
        <cx:series layoutId="boxWhisker" uniqueId="{59A88E08-0CCE-4322-B147-50D4BF44B80A}">
          <cx:spPr>
            <a:solidFill>
              <a:schemeClr val="accent6">
                <a:lumMod val="60000"/>
                <a:lumOff val="40000"/>
                <a:alpha val="58000"/>
              </a:schemeClr>
            </a:solidFill>
          </cx:spPr>
          <cx:dataId val="0"/>
          <cx:layoutPr>
            <cx:visibility meanLine="0" meanMarker="1" nonoutliers="1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 min="70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323851</xdr:colOff>
      <xdr:row>1</xdr:row>
      <xdr:rowOff>180975</xdr:rowOff>
    </xdr:from>
    <xdr:to>
      <xdr:col>20</xdr:col>
      <xdr:colOff>257175</xdr:colOff>
      <xdr:row>22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DFFE5A-4835-4B45-B572-2F5282DCD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9</xdr:row>
      <xdr:rowOff>28575</xdr:rowOff>
    </xdr:from>
    <xdr:to>
      <xdr:col>11</xdr:col>
      <xdr:colOff>561975</xdr:colOff>
      <xdr:row>23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383138A-1818-4B3D-852C-200343A7E0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33675" y="17430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200025</xdr:colOff>
      <xdr:row>8</xdr:row>
      <xdr:rowOff>28575</xdr:rowOff>
    </xdr:from>
    <xdr:to>
      <xdr:col>10</xdr:col>
      <xdr:colOff>504825</xdr:colOff>
      <xdr:row>22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FC1661ED-3B75-486F-9F78-0DEF477DE6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6925" y="15525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7BB3-AC5E-4133-9645-D1D56EAB5DFB}">
  <dimension ref="A1:B15"/>
  <sheetViews>
    <sheetView workbookViewId="0">
      <selection activeCell="A15" sqref="A1:B15"/>
    </sheetView>
  </sheetViews>
  <sheetFormatPr defaultRowHeight="15" x14ac:dyDescent="0.25"/>
  <cols>
    <col min="1" max="1" width="18.140625" bestFit="1" customWidth="1"/>
  </cols>
  <sheetData>
    <row r="1" spans="1:2" x14ac:dyDescent="0.25">
      <c r="A1" s="7" t="s">
        <v>22</v>
      </c>
      <c r="B1" s="7"/>
    </row>
    <row r="2" spans="1:2" x14ac:dyDescent="0.25">
      <c r="A2" s="5"/>
      <c r="B2" s="5"/>
    </row>
    <row r="3" spans="1:2" x14ac:dyDescent="0.25">
      <c r="A3" s="5" t="s">
        <v>12</v>
      </c>
      <c r="B3" s="5">
        <v>86.161290322580641</v>
      </c>
    </row>
    <row r="4" spans="1:2" x14ac:dyDescent="0.25">
      <c r="A4" s="5" t="s">
        <v>23</v>
      </c>
      <c r="B4" s="5">
        <v>0.89213622349753741</v>
      </c>
    </row>
    <row r="5" spans="1:2" x14ac:dyDescent="0.25">
      <c r="A5" s="5" t="s">
        <v>13</v>
      </c>
      <c r="B5" s="5">
        <v>88</v>
      </c>
    </row>
    <row r="6" spans="1:2" x14ac:dyDescent="0.25">
      <c r="A6" s="5" t="s">
        <v>14</v>
      </c>
      <c r="B6" s="5">
        <v>89</v>
      </c>
    </row>
    <row r="7" spans="1:2" x14ac:dyDescent="0.25">
      <c r="A7" s="5" t="s">
        <v>24</v>
      </c>
      <c r="B7" s="5">
        <v>4.9672042719793481</v>
      </c>
    </row>
    <row r="8" spans="1:2" x14ac:dyDescent="0.25">
      <c r="A8" s="5" t="s">
        <v>25</v>
      </c>
      <c r="B8" s="5">
        <v>24.673118279569888</v>
      </c>
    </row>
    <row r="9" spans="1:2" x14ac:dyDescent="0.25">
      <c r="A9" s="5" t="s">
        <v>26</v>
      </c>
      <c r="B9" s="5">
        <v>-0.3061068083755405</v>
      </c>
    </row>
    <row r="10" spans="1:2" x14ac:dyDescent="0.25">
      <c r="A10" s="5" t="s">
        <v>27</v>
      </c>
      <c r="B10" s="5">
        <v>-0.7778161582662998</v>
      </c>
    </row>
    <row r="11" spans="1:2" x14ac:dyDescent="0.25">
      <c r="A11" s="5" t="s">
        <v>28</v>
      </c>
      <c r="B11" s="5">
        <v>18</v>
      </c>
    </row>
    <row r="12" spans="1:2" x14ac:dyDescent="0.25">
      <c r="A12" s="5" t="s">
        <v>29</v>
      </c>
      <c r="B12" s="5">
        <v>75</v>
      </c>
    </row>
    <row r="13" spans="1:2" x14ac:dyDescent="0.25">
      <c r="A13" s="5" t="s">
        <v>18</v>
      </c>
      <c r="B13" s="5">
        <v>93</v>
      </c>
    </row>
    <row r="14" spans="1:2" x14ac:dyDescent="0.25">
      <c r="A14" s="5" t="s">
        <v>30</v>
      </c>
      <c r="B14" s="5">
        <v>2671</v>
      </c>
    </row>
    <row r="15" spans="1:2" ht="15.75" thickBot="1" x14ac:dyDescent="0.3">
      <c r="A15" s="6" t="s">
        <v>31</v>
      </c>
      <c r="B15" s="6">
        <v>31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4F82-EF92-4D68-9E66-C78004B27B5B}">
  <dimension ref="A1:S52"/>
  <sheetViews>
    <sheetView tabSelected="1" topLeftCell="A13" workbookViewId="0">
      <selection activeCell="B21" sqref="B21"/>
    </sheetView>
  </sheetViews>
  <sheetFormatPr defaultRowHeight="15" x14ac:dyDescent="0.25"/>
  <cols>
    <col min="1" max="1" width="9.7109375" bestFit="1" customWidth="1"/>
    <col min="3" max="3" width="15.140625" customWidth="1"/>
    <col min="5" max="5" width="18.85546875" customWidth="1"/>
    <col min="6" max="6" width="10.42578125" customWidth="1"/>
  </cols>
  <sheetData>
    <row r="1" spans="1:19" x14ac:dyDescent="0.25">
      <c r="A1" t="s">
        <v>0</v>
      </c>
      <c r="B1" t="s">
        <v>1</v>
      </c>
      <c r="E1" t="s">
        <v>2</v>
      </c>
      <c r="H1" t="s">
        <v>3</v>
      </c>
      <c r="K1" t="s">
        <v>4</v>
      </c>
      <c r="N1" t="s">
        <v>5</v>
      </c>
      <c r="Q1" t="s">
        <v>6</v>
      </c>
    </row>
    <row r="2" spans="1:19" x14ac:dyDescent="0.25">
      <c r="A2" t="s">
        <v>7</v>
      </c>
      <c r="B2" t="s">
        <v>8</v>
      </c>
      <c r="C2" t="s">
        <v>9</v>
      </c>
      <c r="D2" t="s">
        <v>10</v>
      </c>
      <c r="E2" t="s">
        <v>8</v>
      </c>
      <c r="F2" t="s">
        <v>9</v>
      </c>
      <c r="G2" t="s">
        <v>10</v>
      </c>
      <c r="H2" t="s">
        <v>8</v>
      </c>
      <c r="I2" t="s">
        <v>9</v>
      </c>
      <c r="J2" t="s">
        <v>10</v>
      </c>
      <c r="K2" t="s">
        <v>8</v>
      </c>
      <c r="L2" t="s">
        <v>9</v>
      </c>
      <c r="M2" t="s">
        <v>10</v>
      </c>
      <c r="N2" t="s">
        <v>8</v>
      </c>
      <c r="O2" t="s">
        <v>9</v>
      </c>
      <c r="P2" t="s">
        <v>10</v>
      </c>
      <c r="Q2" t="s">
        <v>8</v>
      </c>
      <c r="R2" t="s">
        <v>9</v>
      </c>
      <c r="S2" t="s">
        <v>10</v>
      </c>
    </row>
    <row r="3" spans="1:19" x14ac:dyDescent="0.25">
      <c r="A3" s="1">
        <v>43678</v>
      </c>
      <c r="B3">
        <v>90</v>
      </c>
      <c r="C3">
        <v>82</v>
      </c>
      <c r="D3">
        <v>73</v>
      </c>
      <c r="E3">
        <v>70</v>
      </c>
      <c r="F3">
        <v>67</v>
      </c>
      <c r="G3">
        <v>63</v>
      </c>
      <c r="H3">
        <v>84</v>
      </c>
      <c r="I3" t="s">
        <v>11</v>
      </c>
      <c r="J3">
        <v>44</v>
      </c>
      <c r="K3">
        <v>12</v>
      </c>
      <c r="L3" t="s">
        <v>11</v>
      </c>
      <c r="M3">
        <v>0</v>
      </c>
      <c r="N3">
        <v>30.11</v>
      </c>
      <c r="O3" t="s">
        <v>11</v>
      </c>
      <c r="P3">
        <v>30.04</v>
      </c>
      <c r="Q3" t="s">
        <v>11</v>
      </c>
      <c r="R3">
        <v>0</v>
      </c>
      <c r="S3" t="s">
        <v>11</v>
      </c>
    </row>
    <row r="4" spans="1:19" x14ac:dyDescent="0.25">
      <c r="A4" s="1">
        <f>A3+1</f>
        <v>43679</v>
      </c>
      <c r="B4">
        <v>87</v>
      </c>
      <c r="C4">
        <v>80</v>
      </c>
      <c r="D4">
        <v>72</v>
      </c>
      <c r="E4">
        <v>71</v>
      </c>
      <c r="F4">
        <v>68</v>
      </c>
      <c r="G4">
        <v>63</v>
      </c>
      <c r="H4">
        <v>90</v>
      </c>
      <c r="I4" t="s">
        <v>11</v>
      </c>
      <c r="J4">
        <v>55</v>
      </c>
      <c r="K4">
        <v>17</v>
      </c>
      <c r="L4" t="s">
        <v>11</v>
      </c>
      <c r="M4">
        <v>0</v>
      </c>
      <c r="N4">
        <v>30.14</v>
      </c>
      <c r="O4" t="s">
        <v>11</v>
      </c>
      <c r="P4">
        <v>30.07</v>
      </c>
      <c r="Q4" t="s">
        <v>11</v>
      </c>
      <c r="R4">
        <v>0</v>
      </c>
      <c r="S4" t="s">
        <v>11</v>
      </c>
    </row>
    <row r="5" spans="1:19" x14ac:dyDescent="0.25">
      <c r="A5" s="1">
        <f t="shared" ref="A5:A33" si="0">A4+1</f>
        <v>43680</v>
      </c>
      <c r="B5">
        <v>89</v>
      </c>
      <c r="C5">
        <v>80</v>
      </c>
      <c r="D5">
        <v>71</v>
      </c>
      <c r="E5">
        <v>71</v>
      </c>
      <c r="F5">
        <v>68</v>
      </c>
      <c r="G5">
        <v>64</v>
      </c>
      <c r="H5">
        <v>93</v>
      </c>
      <c r="I5" t="s">
        <v>11</v>
      </c>
      <c r="J5">
        <v>46</v>
      </c>
      <c r="K5">
        <v>12</v>
      </c>
      <c r="L5" t="s">
        <v>11</v>
      </c>
      <c r="M5">
        <v>0</v>
      </c>
      <c r="N5">
        <v>30.09</v>
      </c>
      <c r="O5" t="s">
        <v>11</v>
      </c>
      <c r="P5">
        <v>29.91</v>
      </c>
      <c r="Q5" t="s">
        <v>11</v>
      </c>
      <c r="R5">
        <v>0</v>
      </c>
      <c r="S5" t="s">
        <v>11</v>
      </c>
    </row>
    <row r="6" spans="1:19" x14ac:dyDescent="0.25">
      <c r="A6" s="1">
        <f t="shared" si="0"/>
        <v>43681</v>
      </c>
      <c r="B6">
        <v>90</v>
      </c>
      <c r="C6">
        <v>83</v>
      </c>
      <c r="D6">
        <v>75</v>
      </c>
      <c r="E6">
        <v>71</v>
      </c>
      <c r="F6">
        <v>64</v>
      </c>
      <c r="G6">
        <v>56</v>
      </c>
      <c r="H6">
        <v>87</v>
      </c>
      <c r="I6" t="s">
        <v>11</v>
      </c>
      <c r="J6">
        <v>34</v>
      </c>
      <c r="K6">
        <v>13</v>
      </c>
      <c r="L6" t="s">
        <v>11</v>
      </c>
      <c r="M6">
        <v>0</v>
      </c>
      <c r="N6">
        <v>29.96</v>
      </c>
      <c r="O6" t="s">
        <v>11</v>
      </c>
      <c r="P6">
        <v>29.88</v>
      </c>
      <c r="Q6" t="s">
        <v>11</v>
      </c>
      <c r="R6">
        <v>0</v>
      </c>
      <c r="S6" t="s">
        <v>11</v>
      </c>
    </row>
    <row r="7" spans="1:19" x14ac:dyDescent="0.25">
      <c r="A7" s="1">
        <f t="shared" si="0"/>
        <v>43682</v>
      </c>
      <c r="B7">
        <v>88</v>
      </c>
      <c r="C7">
        <v>81</v>
      </c>
      <c r="D7">
        <v>73</v>
      </c>
      <c r="E7">
        <v>69</v>
      </c>
      <c r="F7">
        <v>63</v>
      </c>
      <c r="G7">
        <v>58</v>
      </c>
      <c r="H7">
        <v>82</v>
      </c>
      <c r="I7" t="s">
        <v>11</v>
      </c>
      <c r="J7">
        <v>40</v>
      </c>
      <c r="K7">
        <v>14</v>
      </c>
      <c r="L7" t="s">
        <v>11</v>
      </c>
      <c r="M7">
        <v>0</v>
      </c>
      <c r="N7">
        <v>30</v>
      </c>
      <c r="O7" t="s">
        <v>11</v>
      </c>
      <c r="P7">
        <v>29.92</v>
      </c>
      <c r="Q7" t="s">
        <v>11</v>
      </c>
      <c r="R7">
        <v>0</v>
      </c>
      <c r="S7" t="s">
        <v>11</v>
      </c>
    </row>
    <row r="8" spans="1:19" x14ac:dyDescent="0.25">
      <c r="A8" s="1">
        <f t="shared" si="0"/>
        <v>43683</v>
      </c>
      <c r="B8">
        <v>86</v>
      </c>
      <c r="C8">
        <v>80</v>
      </c>
      <c r="D8">
        <v>73</v>
      </c>
      <c r="E8">
        <v>73</v>
      </c>
      <c r="F8">
        <v>70</v>
      </c>
      <c r="G8">
        <v>65</v>
      </c>
      <c r="H8">
        <v>93</v>
      </c>
      <c r="I8" t="s">
        <v>11</v>
      </c>
      <c r="J8">
        <v>51</v>
      </c>
      <c r="K8">
        <v>15</v>
      </c>
      <c r="L8" t="s">
        <v>11</v>
      </c>
      <c r="M8">
        <v>0</v>
      </c>
      <c r="N8">
        <v>29.93</v>
      </c>
      <c r="O8" t="s">
        <v>11</v>
      </c>
      <c r="P8">
        <v>29.82</v>
      </c>
      <c r="Q8" t="s">
        <v>11</v>
      </c>
      <c r="R8">
        <v>0.01</v>
      </c>
      <c r="S8" t="s">
        <v>11</v>
      </c>
    </row>
    <row r="9" spans="1:19" x14ac:dyDescent="0.25">
      <c r="A9" s="1">
        <f t="shared" si="0"/>
        <v>43684</v>
      </c>
      <c r="B9">
        <v>91</v>
      </c>
      <c r="C9">
        <v>80</v>
      </c>
      <c r="D9">
        <v>69</v>
      </c>
      <c r="E9">
        <v>72</v>
      </c>
      <c r="F9">
        <v>69</v>
      </c>
      <c r="G9">
        <v>65</v>
      </c>
      <c r="H9">
        <v>90</v>
      </c>
      <c r="I9" t="s">
        <v>11</v>
      </c>
      <c r="J9">
        <v>49</v>
      </c>
      <c r="K9">
        <v>26</v>
      </c>
      <c r="L9" t="s">
        <v>11</v>
      </c>
      <c r="M9">
        <v>0</v>
      </c>
      <c r="N9">
        <v>29.84</v>
      </c>
      <c r="O9" t="s">
        <v>11</v>
      </c>
      <c r="P9">
        <v>29.7</v>
      </c>
      <c r="Q9" t="s">
        <v>11</v>
      </c>
      <c r="R9">
        <v>1.63</v>
      </c>
      <c r="S9" t="s">
        <v>11</v>
      </c>
    </row>
    <row r="10" spans="1:19" x14ac:dyDescent="0.25">
      <c r="A10" s="1">
        <f t="shared" si="0"/>
        <v>43685</v>
      </c>
      <c r="B10">
        <v>89</v>
      </c>
      <c r="C10">
        <v>79</v>
      </c>
      <c r="D10">
        <v>69</v>
      </c>
      <c r="E10">
        <v>68</v>
      </c>
      <c r="F10">
        <v>66</v>
      </c>
      <c r="G10">
        <v>61</v>
      </c>
      <c r="H10">
        <v>90</v>
      </c>
      <c r="I10" t="s">
        <v>11</v>
      </c>
      <c r="J10">
        <v>40</v>
      </c>
      <c r="K10">
        <v>26</v>
      </c>
      <c r="L10" t="s">
        <v>11</v>
      </c>
      <c r="M10">
        <v>0</v>
      </c>
      <c r="N10">
        <v>29.8</v>
      </c>
      <c r="O10" t="s">
        <v>11</v>
      </c>
      <c r="P10">
        <v>29.7</v>
      </c>
      <c r="Q10" t="s">
        <v>11</v>
      </c>
      <c r="R10">
        <v>0</v>
      </c>
      <c r="S10" t="s">
        <v>11</v>
      </c>
    </row>
    <row r="11" spans="1:19" x14ac:dyDescent="0.25">
      <c r="A11" s="1">
        <f t="shared" si="0"/>
        <v>43686</v>
      </c>
      <c r="B11">
        <v>88</v>
      </c>
      <c r="C11">
        <v>79</v>
      </c>
      <c r="D11">
        <v>70</v>
      </c>
      <c r="E11">
        <v>64</v>
      </c>
      <c r="F11">
        <v>59</v>
      </c>
      <c r="G11">
        <v>50</v>
      </c>
      <c r="H11">
        <v>73</v>
      </c>
      <c r="I11" t="s">
        <v>11</v>
      </c>
      <c r="J11">
        <v>28</v>
      </c>
      <c r="K11">
        <v>22</v>
      </c>
      <c r="L11" t="s">
        <v>11</v>
      </c>
      <c r="M11">
        <v>0</v>
      </c>
      <c r="N11">
        <v>29.83</v>
      </c>
      <c r="O11" t="s">
        <v>11</v>
      </c>
      <c r="P11">
        <v>29.74</v>
      </c>
      <c r="Q11" t="s">
        <v>11</v>
      </c>
      <c r="R11">
        <v>0</v>
      </c>
      <c r="S11" t="s">
        <v>11</v>
      </c>
    </row>
    <row r="12" spans="1:19" x14ac:dyDescent="0.25">
      <c r="A12" s="1">
        <f t="shared" si="0"/>
        <v>43687</v>
      </c>
      <c r="B12">
        <v>85</v>
      </c>
      <c r="C12">
        <v>77</v>
      </c>
      <c r="D12">
        <v>68</v>
      </c>
      <c r="E12">
        <v>56</v>
      </c>
      <c r="F12">
        <v>53</v>
      </c>
      <c r="G12">
        <v>50</v>
      </c>
      <c r="H12">
        <v>59</v>
      </c>
      <c r="I12" t="s">
        <v>11</v>
      </c>
      <c r="J12">
        <v>33</v>
      </c>
      <c r="K12">
        <v>21</v>
      </c>
      <c r="L12" t="s">
        <v>11</v>
      </c>
      <c r="M12">
        <v>4</v>
      </c>
      <c r="N12">
        <v>29.96</v>
      </c>
      <c r="O12" t="s">
        <v>11</v>
      </c>
      <c r="P12">
        <v>29.84</v>
      </c>
      <c r="Q12" t="s">
        <v>11</v>
      </c>
      <c r="R12">
        <v>0</v>
      </c>
      <c r="S12" t="s">
        <v>11</v>
      </c>
    </row>
    <row r="13" spans="1:19" x14ac:dyDescent="0.25">
      <c r="A13" s="1">
        <f t="shared" si="0"/>
        <v>43688</v>
      </c>
      <c r="B13">
        <v>83</v>
      </c>
      <c r="C13">
        <v>74</v>
      </c>
      <c r="D13">
        <v>64</v>
      </c>
      <c r="E13">
        <v>60</v>
      </c>
      <c r="F13">
        <v>52</v>
      </c>
      <c r="G13">
        <v>49</v>
      </c>
      <c r="H13">
        <v>68</v>
      </c>
      <c r="I13" t="s">
        <v>11</v>
      </c>
      <c r="J13">
        <v>33</v>
      </c>
      <c r="K13">
        <v>15</v>
      </c>
      <c r="L13" t="s">
        <v>11</v>
      </c>
      <c r="M13">
        <v>0</v>
      </c>
      <c r="N13">
        <v>30.06</v>
      </c>
      <c r="O13" t="s">
        <v>11</v>
      </c>
      <c r="P13">
        <v>29.96</v>
      </c>
      <c r="Q13" t="s">
        <v>11</v>
      </c>
      <c r="R13">
        <v>0</v>
      </c>
      <c r="S13" t="s">
        <v>11</v>
      </c>
    </row>
    <row r="14" spans="1:19" x14ac:dyDescent="0.25">
      <c r="A14" s="1">
        <f t="shared" si="0"/>
        <v>43689</v>
      </c>
      <c r="B14">
        <v>88</v>
      </c>
      <c r="C14">
        <v>76</v>
      </c>
      <c r="D14">
        <v>64</v>
      </c>
      <c r="E14">
        <v>67</v>
      </c>
      <c r="F14">
        <v>60</v>
      </c>
      <c r="G14">
        <v>56</v>
      </c>
      <c r="H14">
        <v>78</v>
      </c>
      <c r="I14" t="s">
        <v>11</v>
      </c>
      <c r="J14">
        <v>36</v>
      </c>
      <c r="K14">
        <v>16</v>
      </c>
      <c r="L14" t="s">
        <v>11</v>
      </c>
      <c r="M14">
        <v>0</v>
      </c>
      <c r="N14">
        <v>30.03</v>
      </c>
      <c r="O14" t="s">
        <v>11</v>
      </c>
      <c r="P14">
        <v>29.89</v>
      </c>
      <c r="Q14" t="s">
        <v>11</v>
      </c>
      <c r="R14">
        <v>0</v>
      </c>
      <c r="S14" t="s">
        <v>11</v>
      </c>
    </row>
    <row r="15" spans="1:19" x14ac:dyDescent="0.25">
      <c r="A15" s="1">
        <f t="shared" si="0"/>
        <v>43690</v>
      </c>
      <c r="B15">
        <v>80</v>
      </c>
      <c r="C15">
        <v>78</v>
      </c>
      <c r="D15">
        <v>75</v>
      </c>
      <c r="E15">
        <v>73</v>
      </c>
      <c r="F15">
        <v>69</v>
      </c>
      <c r="G15">
        <v>66</v>
      </c>
      <c r="H15">
        <v>87</v>
      </c>
      <c r="I15" t="s">
        <v>11</v>
      </c>
      <c r="J15">
        <v>69</v>
      </c>
      <c r="K15">
        <v>15</v>
      </c>
      <c r="L15" t="s">
        <v>11</v>
      </c>
      <c r="M15">
        <v>0</v>
      </c>
      <c r="N15">
        <v>29.89</v>
      </c>
      <c r="O15" t="s">
        <v>11</v>
      </c>
      <c r="P15">
        <v>29.77</v>
      </c>
      <c r="Q15" t="s">
        <v>11</v>
      </c>
      <c r="R15">
        <v>0.14000000000000001</v>
      </c>
      <c r="S15" t="s">
        <v>11</v>
      </c>
    </row>
    <row r="16" spans="1:19" x14ac:dyDescent="0.25">
      <c r="A16" s="1">
        <f t="shared" si="0"/>
        <v>43691</v>
      </c>
      <c r="B16">
        <v>83</v>
      </c>
      <c r="C16">
        <v>78</v>
      </c>
      <c r="D16">
        <v>72</v>
      </c>
      <c r="E16">
        <v>73</v>
      </c>
      <c r="F16">
        <v>71</v>
      </c>
      <c r="G16">
        <v>69</v>
      </c>
      <c r="H16">
        <v>94</v>
      </c>
      <c r="I16" t="s">
        <v>11</v>
      </c>
      <c r="J16">
        <v>74</v>
      </c>
      <c r="K16">
        <v>12</v>
      </c>
      <c r="L16" t="s">
        <v>11</v>
      </c>
      <c r="M16">
        <v>0</v>
      </c>
      <c r="N16">
        <v>29.93</v>
      </c>
      <c r="O16" t="s">
        <v>11</v>
      </c>
      <c r="P16">
        <v>29.76</v>
      </c>
      <c r="Q16" t="s">
        <v>11</v>
      </c>
      <c r="R16">
        <v>0.42</v>
      </c>
      <c r="S16" t="s">
        <v>11</v>
      </c>
    </row>
    <row r="17" spans="1:19" x14ac:dyDescent="0.25">
      <c r="A17" s="1">
        <f t="shared" si="0"/>
        <v>43692</v>
      </c>
      <c r="B17">
        <v>87</v>
      </c>
      <c r="C17">
        <v>79</v>
      </c>
      <c r="D17">
        <v>70</v>
      </c>
      <c r="E17">
        <v>70</v>
      </c>
      <c r="F17">
        <v>68</v>
      </c>
      <c r="G17">
        <v>66</v>
      </c>
      <c r="H17">
        <v>93</v>
      </c>
      <c r="I17" t="s">
        <v>11</v>
      </c>
      <c r="J17">
        <v>51</v>
      </c>
      <c r="K17">
        <v>14</v>
      </c>
      <c r="L17" t="s">
        <v>11</v>
      </c>
      <c r="M17">
        <v>4</v>
      </c>
      <c r="N17">
        <v>30.02</v>
      </c>
      <c r="O17" t="s">
        <v>11</v>
      </c>
      <c r="P17">
        <v>29.93</v>
      </c>
      <c r="Q17" t="s">
        <v>11</v>
      </c>
      <c r="R17">
        <v>0</v>
      </c>
      <c r="S17" t="s">
        <v>11</v>
      </c>
    </row>
    <row r="18" spans="1:19" x14ac:dyDescent="0.25">
      <c r="A18" s="1">
        <f t="shared" si="0"/>
        <v>43693</v>
      </c>
      <c r="B18">
        <v>89</v>
      </c>
      <c r="C18">
        <v>80</v>
      </c>
      <c r="D18">
        <v>71</v>
      </c>
      <c r="E18">
        <v>72</v>
      </c>
      <c r="F18">
        <v>69</v>
      </c>
      <c r="G18">
        <v>67</v>
      </c>
      <c r="H18">
        <v>87</v>
      </c>
      <c r="I18" t="s">
        <v>11</v>
      </c>
      <c r="J18">
        <v>51</v>
      </c>
      <c r="K18">
        <v>12</v>
      </c>
      <c r="L18" t="s">
        <v>11</v>
      </c>
      <c r="M18">
        <v>0</v>
      </c>
      <c r="N18">
        <v>30.03</v>
      </c>
      <c r="O18" t="s">
        <v>11</v>
      </c>
      <c r="P18">
        <v>29.97</v>
      </c>
      <c r="Q18" t="s">
        <v>11</v>
      </c>
      <c r="R18">
        <v>0</v>
      </c>
      <c r="S18" t="s">
        <v>11</v>
      </c>
    </row>
    <row r="19" spans="1:19" x14ac:dyDescent="0.25">
      <c r="A19" s="1">
        <f t="shared" si="0"/>
        <v>43694</v>
      </c>
      <c r="B19">
        <v>89</v>
      </c>
      <c r="C19">
        <v>82</v>
      </c>
      <c r="D19">
        <v>75</v>
      </c>
      <c r="E19">
        <v>73</v>
      </c>
      <c r="F19">
        <v>72</v>
      </c>
      <c r="G19">
        <v>70</v>
      </c>
      <c r="H19">
        <v>94</v>
      </c>
      <c r="I19" t="s">
        <v>11</v>
      </c>
      <c r="J19">
        <v>52</v>
      </c>
      <c r="K19">
        <v>13</v>
      </c>
      <c r="L19" t="s">
        <v>11</v>
      </c>
      <c r="M19">
        <v>0</v>
      </c>
      <c r="N19">
        <v>30.02</v>
      </c>
      <c r="O19" t="s">
        <v>11</v>
      </c>
      <c r="P19">
        <v>29.94</v>
      </c>
      <c r="Q19" t="s">
        <v>11</v>
      </c>
      <c r="R19">
        <v>0</v>
      </c>
      <c r="S19" t="s">
        <v>11</v>
      </c>
    </row>
    <row r="20" spans="1:19" x14ac:dyDescent="0.25">
      <c r="A20" s="1">
        <f t="shared" si="0"/>
        <v>43695</v>
      </c>
      <c r="B20">
        <v>91</v>
      </c>
      <c r="C20">
        <v>83</v>
      </c>
      <c r="D20">
        <v>75</v>
      </c>
      <c r="E20">
        <v>76</v>
      </c>
      <c r="F20">
        <v>72</v>
      </c>
      <c r="G20">
        <v>67</v>
      </c>
      <c r="H20">
        <v>94</v>
      </c>
      <c r="I20" t="s">
        <v>11</v>
      </c>
      <c r="J20">
        <v>52</v>
      </c>
      <c r="K20">
        <v>17</v>
      </c>
      <c r="L20" t="s">
        <v>11</v>
      </c>
      <c r="M20">
        <v>0</v>
      </c>
      <c r="N20">
        <v>30.02</v>
      </c>
      <c r="O20" t="s">
        <v>11</v>
      </c>
      <c r="P20">
        <v>29.96</v>
      </c>
      <c r="Q20" t="s">
        <v>11</v>
      </c>
      <c r="R20">
        <v>0</v>
      </c>
      <c r="S20" t="s">
        <v>11</v>
      </c>
    </row>
    <row r="21" spans="1:19" x14ac:dyDescent="0.25">
      <c r="A21" s="1">
        <f t="shared" si="0"/>
        <v>43696</v>
      </c>
      <c r="B21">
        <v>100</v>
      </c>
      <c r="C21">
        <v>84</v>
      </c>
      <c r="D21">
        <v>75</v>
      </c>
      <c r="E21">
        <v>76</v>
      </c>
      <c r="F21">
        <v>73</v>
      </c>
      <c r="G21">
        <v>69</v>
      </c>
      <c r="H21">
        <v>94</v>
      </c>
      <c r="I21" t="s">
        <v>11</v>
      </c>
      <c r="J21">
        <v>56</v>
      </c>
      <c r="K21">
        <v>17</v>
      </c>
      <c r="L21" t="s">
        <v>11</v>
      </c>
      <c r="M21">
        <v>0</v>
      </c>
      <c r="N21">
        <v>30.03</v>
      </c>
      <c r="O21" t="s">
        <v>11</v>
      </c>
      <c r="P21">
        <v>29.94</v>
      </c>
      <c r="Q21" t="s">
        <v>11</v>
      </c>
      <c r="R21">
        <v>0.03</v>
      </c>
      <c r="S21" t="s">
        <v>11</v>
      </c>
    </row>
    <row r="22" spans="1:19" x14ac:dyDescent="0.25">
      <c r="A22" s="1">
        <f t="shared" si="0"/>
        <v>43697</v>
      </c>
      <c r="B22">
        <v>92</v>
      </c>
      <c r="C22">
        <v>84</v>
      </c>
      <c r="D22">
        <v>76</v>
      </c>
      <c r="E22">
        <v>75</v>
      </c>
      <c r="F22">
        <v>70</v>
      </c>
      <c r="G22">
        <v>67</v>
      </c>
      <c r="H22">
        <v>91</v>
      </c>
      <c r="I22" t="s">
        <v>11</v>
      </c>
      <c r="J22">
        <v>47</v>
      </c>
      <c r="K22">
        <v>16</v>
      </c>
      <c r="L22" t="s">
        <v>11</v>
      </c>
      <c r="M22">
        <v>0</v>
      </c>
      <c r="N22">
        <v>30.1</v>
      </c>
      <c r="O22" t="s">
        <v>11</v>
      </c>
      <c r="P22">
        <v>30.02</v>
      </c>
      <c r="Q22" t="s">
        <v>11</v>
      </c>
      <c r="R22">
        <v>0</v>
      </c>
      <c r="S22" t="s">
        <v>11</v>
      </c>
    </row>
    <row r="23" spans="1:19" x14ac:dyDescent="0.25">
      <c r="A23" s="1">
        <f t="shared" si="0"/>
        <v>43698</v>
      </c>
      <c r="B23">
        <v>92</v>
      </c>
      <c r="C23">
        <v>84</v>
      </c>
      <c r="D23">
        <v>75</v>
      </c>
      <c r="E23">
        <v>74</v>
      </c>
      <c r="F23">
        <v>71</v>
      </c>
      <c r="G23">
        <v>67</v>
      </c>
      <c r="H23">
        <v>87</v>
      </c>
      <c r="I23" t="s">
        <v>11</v>
      </c>
      <c r="J23">
        <v>44</v>
      </c>
      <c r="K23">
        <v>22</v>
      </c>
      <c r="L23" t="s">
        <v>11</v>
      </c>
      <c r="M23">
        <v>0</v>
      </c>
      <c r="N23">
        <v>30.04</v>
      </c>
      <c r="O23" t="s">
        <v>11</v>
      </c>
      <c r="P23">
        <v>29.85</v>
      </c>
      <c r="Q23" t="s">
        <v>11</v>
      </c>
      <c r="R23">
        <v>0.24</v>
      </c>
      <c r="S23" t="s">
        <v>11</v>
      </c>
    </row>
    <row r="24" spans="1:19" x14ac:dyDescent="0.25">
      <c r="A24" s="1">
        <f t="shared" si="0"/>
        <v>43699</v>
      </c>
      <c r="B24">
        <v>92</v>
      </c>
      <c r="C24">
        <v>84</v>
      </c>
      <c r="D24">
        <v>75</v>
      </c>
      <c r="E24">
        <v>74</v>
      </c>
      <c r="F24">
        <v>69</v>
      </c>
      <c r="G24">
        <v>63</v>
      </c>
      <c r="H24">
        <v>88</v>
      </c>
      <c r="I24" t="s">
        <v>11</v>
      </c>
      <c r="J24">
        <v>38</v>
      </c>
      <c r="K24">
        <v>17</v>
      </c>
      <c r="L24" t="s">
        <v>11</v>
      </c>
      <c r="M24">
        <v>5</v>
      </c>
      <c r="N24">
        <v>29.94</v>
      </c>
      <c r="O24" t="s">
        <v>11</v>
      </c>
      <c r="P24">
        <v>29.84</v>
      </c>
      <c r="Q24" t="s">
        <v>11</v>
      </c>
      <c r="R24">
        <v>0.2</v>
      </c>
      <c r="S24" t="s">
        <v>11</v>
      </c>
    </row>
    <row r="25" spans="1:19" x14ac:dyDescent="0.25">
      <c r="A25" s="1">
        <f t="shared" si="0"/>
        <v>43700</v>
      </c>
      <c r="B25">
        <v>76</v>
      </c>
      <c r="C25">
        <v>71</v>
      </c>
      <c r="D25">
        <v>65</v>
      </c>
      <c r="E25">
        <v>70</v>
      </c>
      <c r="F25">
        <v>62</v>
      </c>
      <c r="G25">
        <v>55</v>
      </c>
      <c r="H25">
        <v>87</v>
      </c>
      <c r="I25" t="s">
        <v>11</v>
      </c>
      <c r="J25">
        <v>61</v>
      </c>
      <c r="K25">
        <v>17</v>
      </c>
      <c r="L25" t="s">
        <v>11</v>
      </c>
      <c r="M25">
        <v>0</v>
      </c>
      <c r="N25">
        <v>30.08</v>
      </c>
      <c r="O25" t="s">
        <v>11</v>
      </c>
      <c r="P25">
        <v>29.91</v>
      </c>
      <c r="Q25" t="s">
        <v>11</v>
      </c>
      <c r="R25">
        <v>0.08</v>
      </c>
      <c r="S25" t="s">
        <v>11</v>
      </c>
    </row>
    <row r="26" spans="1:19" x14ac:dyDescent="0.25">
      <c r="A26" s="1">
        <f t="shared" si="0"/>
        <v>43701</v>
      </c>
      <c r="B26">
        <v>79</v>
      </c>
      <c r="C26">
        <v>71</v>
      </c>
      <c r="D26">
        <v>62</v>
      </c>
      <c r="E26">
        <v>57</v>
      </c>
      <c r="F26">
        <v>51</v>
      </c>
      <c r="G26">
        <v>46</v>
      </c>
      <c r="H26">
        <v>78</v>
      </c>
      <c r="I26" t="s">
        <v>11</v>
      </c>
      <c r="J26">
        <v>33</v>
      </c>
      <c r="K26">
        <v>15</v>
      </c>
      <c r="L26" t="s">
        <v>11</v>
      </c>
      <c r="M26">
        <v>0</v>
      </c>
      <c r="N26">
        <v>30.23</v>
      </c>
      <c r="O26" t="s">
        <v>11</v>
      </c>
      <c r="P26">
        <v>30.08</v>
      </c>
      <c r="Q26" t="s">
        <v>11</v>
      </c>
      <c r="R26">
        <v>0</v>
      </c>
      <c r="S26" t="s">
        <v>11</v>
      </c>
    </row>
    <row r="27" spans="1:19" x14ac:dyDescent="0.25">
      <c r="A27" s="1">
        <f t="shared" si="0"/>
        <v>43702</v>
      </c>
      <c r="B27">
        <v>78</v>
      </c>
      <c r="C27">
        <v>70</v>
      </c>
      <c r="D27">
        <v>62</v>
      </c>
      <c r="E27">
        <v>57</v>
      </c>
      <c r="F27">
        <v>55</v>
      </c>
      <c r="G27">
        <v>52</v>
      </c>
      <c r="H27">
        <v>78</v>
      </c>
      <c r="I27" t="s">
        <v>11</v>
      </c>
      <c r="J27">
        <v>46</v>
      </c>
      <c r="K27">
        <v>21</v>
      </c>
      <c r="L27" t="s">
        <v>11</v>
      </c>
      <c r="M27">
        <v>4</v>
      </c>
      <c r="N27">
        <v>30.25</v>
      </c>
      <c r="O27" t="s">
        <v>11</v>
      </c>
      <c r="P27">
        <v>30.18</v>
      </c>
      <c r="Q27" t="s">
        <v>11</v>
      </c>
      <c r="R27">
        <v>0</v>
      </c>
      <c r="S27" t="s">
        <v>11</v>
      </c>
    </row>
    <row r="28" spans="1:19" x14ac:dyDescent="0.25">
      <c r="A28" s="1">
        <f t="shared" si="0"/>
        <v>43703</v>
      </c>
      <c r="B28">
        <v>75</v>
      </c>
      <c r="C28">
        <v>68</v>
      </c>
      <c r="D28">
        <v>61</v>
      </c>
      <c r="E28">
        <v>58</v>
      </c>
      <c r="F28">
        <v>55</v>
      </c>
      <c r="G28">
        <v>53</v>
      </c>
      <c r="H28">
        <v>84</v>
      </c>
      <c r="I28" t="s">
        <v>11</v>
      </c>
      <c r="J28">
        <v>49</v>
      </c>
      <c r="K28">
        <v>16</v>
      </c>
      <c r="L28" t="s">
        <v>11</v>
      </c>
      <c r="M28">
        <v>5</v>
      </c>
      <c r="N28">
        <v>30.22</v>
      </c>
      <c r="O28" t="s">
        <v>11</v>
      </c>
      <c r="P28">
        <v>30.12</v>
      </c>
      <c r="Q28" t="s">
        <v>11</v>
      </c>
      <c r="R28">
        <v>0</v>
      </c>
      <c r="S28" t="s">
        <v>11</v>
      </c>
    </row>
    <row r="29" spans="1:19" x14ac:dyDescent="0.25">
      <c r="A29" s="1">
        <f t="shared" si="0"/>
        <v>43704</v>
      </c>
      <c r="B29">
        <v>79</v>
      </c>
      <c r="C29">
        <v>70</v>
      </c>
      <c r="D29">
        <v>61</v>
      </c>
      <c r="E29">
        <v>63</v>
      </c>
      <c r="F29">
        <v>60</v>
      </c>
      <c r="G29">
        <v>57</v>
      </c>
      <c r="H29">
        <v>87</v>
      </c>
      <c r="I29" t="s">
        <v>11</v>
      </c>
      <c r="J29">
        <v>60</v>
      </c>
      <c r="K29">
        <v>10</v>
      </c>
      <c r="L29" t="s">
        <v>11</v>
      </c>
      <c r="M29">
        <v>0</v>
      </c>
      <c r="N29">
        <v>30.15</v>
      </c>
      <c r="O29" t="s">
        <v>11</v>
      </c>
      <c r="P29">
        <v>29.99</v>
      </c>
      <c r="Q29" t="s">
        <v>11</v>
      </c>
      <c r="R29">
        <v>0</v>
      </c>
      <c r="S29" t="s">
        <v>11</v>
      </c>
    </row>
    <row r="30" spans="1:19" x14ac:dyDescent="0.25">
      <c r="A30" s="1">
        <f t="shared" si="0"/>
        <v>43705</v>
      </c>
      <c r="B30">
        <v>85</v>
      </c>
      <c r="C30">
        <v>76</v>
      </c>
      <c r="D30">
        <v>66</v>
      </c>
      <c r="E30">
        <v>70</v>
      </c>
      <c r="F30">
        <v>65</v>
      </c>
      <c r="G30">
        <v>59</v>
      </c>
      <c r="H30">
        <v>87</v>
      </c>
      <c r="I30" t="s">
        <v>11</v>
      </c>
      <c r="J30">
        <v>55</v>
      </c>
      <c r="K30">
        <v>13</v>
      </c>
      <c r="L30" t="s">
        <v>11</v>
      </c>
      <c r="M30">
        <v>0</v>
      </c>
      <c r="N30">
        <v>29.99</v>
      </c>
      <c r="O30" t="s">
        <v>11</v>
      </c>
      <c r="P30">
        <v>29.81</v>
      </c>
      <c r="Q30" t="s">
        <v>11</v>
      </c>
      <c r="R30">
        <v>0.03</v>
      </c>
      <c r="S30" t="s">
        <v>11</v>
      </c>
    </row>
    <row r="31" spans="1:19" x14ac:dyDescent="0.25">
      <c r="A31" s="1">
        <f t="shared" si="0"/>
        <v>43706</v>
      </c>
      <c r="B31">
        <v>83</v>
      </c>
      <c r="C31">
        <v>74</v>
      </c>
      <c r="D31">
        <v>64</v>
      </c>
      <c r="E31">
        <v>60</v>
      </c>
      <c r="F31">
        <v>55</v>
      </c>
      <c r="G31">
        <v>50</v>
      </c>
      <c r="H31">
        <v>84</v>
      </c>
      <c r="I31" t="s">
        <v>11</v>
      </c>
      <c r="J31">
        <v>33</v>
      </c>
      <c r="K31">
        <v>20</v>
      </c>
      <c r="L31" t="s">
        <v>11</v>
      </c>
      <c r="M31">
        <v>0</v>
      </c>
      <c r="N31">
        <v>30.02</v>
      </c>
      <c r="O31" t="s">
        <v>11</v>
      </c>
      <c r="P31">
        <v>29.86</v>
      </c>
      <c r="Q31" t="s">
        <v>11</v>
      </c>
      <c r="R31">
        <v>0</v>
      </c>
      <c r="S31" t="s">
        <v>11</v>
      </c>
    </row>
    <row r="32" spans="1:19" x14ac:dyDescent="0.25">
      <c r="A32" s="1">
        <f t="shared" si="0"/>
        <v>43707</v>
      </c>
      <c r="B32">
        <v>88</v>
      </c>
      <c r="C32">
        <v>77</v>
      </c>
      <c r="D32">
        <v>65</v>
      </c>
      <c r="E32">
        <v>62</v>
      </c>
      <c r="F32">
        <v>58</v>
      </c>
      <c r="G32">
        <v>55</v>
      </c>
      <c r="H32">
        <v>81</v>
      </c>
      <c r="I32" t="s">
        <v>11</v>
      </c>
      <c r="J32">
        <v>34</v>
      </c>
      <c r="K32">
        <v>20</v>
      </c>
      <c r="L32" t="s">
        <v>11</v>
      </c>
      <c r="M32">
        <v>4</v>
      </c>
      <c r="N32">
        <v>30.09</v>
      </c>
      <c r="O32" t="s">
        <v>11</v>
      </c>
      <c r="P32">
        <v>30.01</v>
      </c>
      <c r="Q32" t="s">
        <v>11</v>
      </c>
      <c r="R32">
        <v>0</v>
      </c>
      <c r="S32" t="s">
        <v>11</v>
      </c>
    </row>
    <row r="33" spans="1:19" ht="15.75" thickBot="1" x14ac:dyDescent="0.3">
      <c r="A33" s="2">
        <f t="shared" si="0"/>
        <v>43708</v>
      </c>
      <c r="B33" s="3">
        <v>86</v>
      </c>
      <c r="C33" s="3">
        <v>77</v>
      </c>
      <c r="D33" s="3">
        <v>68</v>
      </c>
      <c r="E33">
        <v>63</v>
      </c>
      <c r="F33">
        <v>57</v>
      </c>
      <c r="G33">
        <v>49</v>
      </c>
      <c r="H33">
        <v>78</v>
      </c>
      <c r="I33" t="s">
        <v>11</v>
      </c>
      <c r="J33">
        <v>34</v>
      </c>
      <c r="K33">
        <v>16</v>
      </c>
      <c r="L33" t="s">
        <v>11</v>
      </c>
      <c r="M33">
        <v>4</v>
      </c>
      <c r="N33">
        <v>30.28</v>
      </c>
      <c r="O33" t="s">
        <v>11</v>
      </c>
      <c r="P33">
        <v>30.11</v>
      </c>
      <c r="Q33" t="s">
        <v>11</v>
      </c>
      <c r="R33">
        <v>0</v>
      </c>
      <c r="S33" t="s">
        <v>11</v>
      </c>
    </row>
    <row r="34" spans="1:19" x14ac:dyDescent="0.25">
      <c r="A34" t="s">
        <v>12</v>
      </c>
      <c r="B34">
        <f>AVERAGE(B3:B33)</f>
        <v>86.387096774193552</v>
      </c>
      <c r="C34">
        <f t="shared" ref="C34:D34" si="1">AVERAGE(C3:C33)</f>
        <v>78.096774193548384</v>
      </c>
      <c r="D34">
        <f t="shared" si="1"/>
        <v>69.483870967741936</v>
      </c>
    </row>
    <row r="35" spans="1:19" x14ac:dyDescent="0.25">
      <c r="A35" t="s">
        <v>13</v>
      </c>
      <c r="B35">
        <f>MEDIAN(B3:B33)</f>
        <v>88</v>
      </c>
      <c r="C35">
        <f t="shared" ref="C35:D35" si="2">MEDIAN(C3:C33)</f>
        <v>79</v>
      </c>
      <c r="D35">
        <f t="shared" si="2"/>
        <v>70</v>
      </c>
    </row>
    <row r="36" spans="1:19" x14ac:dyDescent="0.25">
      <c r="A36" t="s">
        <v>14</v>
      </c>
      <c r="B36">
        <f>_xlfn.MODE.SNGL(B3:B33)</f>
        <v>89</v>
      </c>
      <c r="C36">
        <f t="shared" ref="C36:D36" si="3">_xlfn.MODE.SNGL(C3:C33)</f>
        <v>80</v>
      </c>
      <c r="D36">
        <f t="shared" si="3"/>
        <v>75</v>
      </c>
    </row>
    <row r="37" spans="1:19" x14ac:dyDescent="0.25">
      <c r="A37" t="s">
        <v>15</v>
      </c>
      <c r="B37">
        <f>_xlfn.STDEV.S(B3:B33)</f>
        <v>5.4263395848695808</v>
      </c>
      <c r="C37">
        <f t="shared" ref="C37:D37" si="4">_xlfn.STDEV.S(C3:C33)</f>
        <v>4.5705932416531176</v>
      </c>
      <c r="D37">
        <f t="shared" si="4"/>
        <v>4.8776426529074852</v>
      </c>
    </row>
    <row r="38" spans="1:19" x14ac:dyDescent="0.25">
      <c r="A38" t="s">
        <v>16</v>
      </c>
      <c r="B38">
        <f>_xlfn.STDEV.P(B3:B33)</f>
        <v>5.3381005402419621</v>
      </c>
      <c r="C38">
        <f t="shared" ref="C38:D38" si="5">_xlfn.STDEV.P(C3:C33)</f>
        <v>4.4962696991034647</v>
      </c>
      <c r="D38">
        <f t="shared" si="5"/>
        <v>4.7983261042477636</v>
      </c>
    </row>
    <row r="39" spans="1:19" x14ac:dyDescent="0.25">
      <c r="A39" t="s">
        <v>10</v>
      </c>
      <c r="B39">
        <f>MIN(B3:B33)</f>
        <v>75</v>
      </c>
      <c r="C39">
        <f t="shared" ref="C39:D39" si="6">MIN(C3:C33)</f>
        <v>68</v>
      </c>
      <c r="D39">
        <f t="shared" si="6"/>
        <v>61</v>
      </c>
    </row>
    <row r="40" spans="1:19" ht="30" x14ac:dyDescent="0.25">
      <c r="A40" s="4" t="s">
        <v>17</v>
      </c>
      <c r="B40">
        <f>SMALL(B3:B33,2)</f>
        <v>76</v>
      </c>
      <c r="C40">
        <f t="shared" ref="C40:D40" si="7">SMALL(C3:C33,2)</f>
        <v>70</v>
      </c>
      <c r="D40">
        <f t="shared" si="7"/>
        <v>61</v>
      </c>
    </row>
    <row r="41" spans="1:19" x14ac:dyDescent="0.25">
      <c r="A41" t="s">
        <v>18</v>
      </c>
      <c r="B41">
        <f>MAX(B3:B33)</f>
        <v>100</v>
      </c>
      <c r="C41">
        <f t="shared" ref="C41:D41" si="8">MAX(C3:C33)</f>
        <v>84</v>
      </c>
      <c r="D41">
        <f t="shared" si="8"/>
        <v>76</v>
      </c>
    </row>
    <row r="42" spans="1:19" ht="30" x14ac:dyDescent="0.25">
      <c r="A42" s="4" t="s">
        <v>19</v>
      </c>
      <c r="B42">
        <f>LARGE(B3:B33,2)</f>
        <v>92</v>
      </c>
      <c r="C42">
        <f t="shared" ref="C42:D42" si="9">LARGE(C3:C33,2)</f>
        <v>84</v>
      </c>
      <c r="D42">
        <f t="shared" si="9"/>
        <v>75</v>
      </c>
    </row>
    <row r="43" spans="1:19" ht="30" x14ac:dyDescent="0.25">
      <c r="A43" s="4" t="s">
        <v>20</v>
      </c>
      <c r="B43">
        <f>_xlfn.QUARTILE.INC(B3:B33,1)</f>
        <v>83</v>
      </c>
      <c r="C43">
        <f t="shared" ref="C43:D43" si="10">_xlfn.QUARTILE.INC(C3:C33,1)</f>
        <v>76</v>
      </c>
      <c r="D43">
        <f t="shared" si="10"/>
        <v>65</v>
      </c>
    </row>
    <row r="44" spans="1:19" ht="30" x14ac:dyDescent="0.25">
      <c r="A44" s="4" t="s">
        <v>21</v>
      </c>
      <c r="B44">
        <f>_xlfn.QUARTILE.INC(B3:B33,3)</f>
        <v>89.5</v>
      </c>
      <c r="C44">
        <f t="shared" ref="C44:D44" si="11">_xlfn.QUARTILE.INC(C3:C33,3)</f>
        <v>81.5</v>
      </c>
      <c r="D44">
        <f t="shared" si="11"/>
        <v>74</v>
      </c>
    </row>
    <row r="45" spans="1:19" x14ac:dyDescent="0.25">
      <c r="A45" s="4" t="s">
        <v>27</v>
      </c>
      <c r="B45">
        <f>SKEW(B3:B33)</f>
        <v>-0.21043746838889882</v>
      </c>
    </row>
    <row r="46" spans="1:19" x14ac:dyDescent="0.25">
      <c r="A46" s="4" t="s">
        <v>26</v>
      </c>
      <c r="B46">
        <f>KURT(B3:B33)</f>
        <v>0.44185307501431614</v>
      </c>
    </row>
    <row r="47" spans="1:19" x14ac:dyDescent="0.25">
      <c r="A47" s="8"/>
      <c r="B47" s="8" t="s">
        <v>35</v>
      </c>
      <c r="C47" s="8"/>
    </row>
    <row r="48" spans="1:19" x14ac:dyDescent="0.25">
      <c r="A48" s="8">
        <v>0</v>
      </c>
      <c r="B48" s="8">
        <f>_xlfn.QUARTILE.INC(B$3:B$33, A48)</f>
        <v>75</v>
      </c>
      <c r="C48" s="8" t="s">
        <v>32</v>
      </c>
      <c r="E48" t="s">
        <v>36</v>
      </c>
      <c r="F48">
        <f>B51-B49</f>
        <v>6.5</v>
      </c>
    </row>
    <row r="49" spans="1:6" x14ac:dyDescent="0.25">
      <c r="A49" s="8">
        <v>1</v>
      </c>
      <c r="B49" s="8">
        <f t="shared" ref="B49:B52" si="12">_xlfn.QUARTILE.INC(B$3:B$33, A49)</f>
        <v>83</v>
      </c>
      <c r="C49" s="8"/>
      <c r="E49" t="s">
        <v>37</v>
      </c>
      <c r="F49">
        <f>1.5*F48</f>
        <v>9.75</v>
      </c>
    </row>
    <row r="50" spans="1:6" x14ac:dyDescent="0.25">
      <c r="A50" s="8">
        <v>2</v>
      </c>
      <c r="B50" s="8">
        <f t="shared" si="12"/>
        <v>88</v>
      </c>
      <c r="C50" s="8" t="s">
        <v>34</v>
      </c>
      <c r="E50" t="s">
        <v>38</v>
      </c>
      <c r="F50">
        <f>B49-F49</f>
        <v>73.25</v>
      </c>
    </row>
    <row r="51" spans="1:6" x14ac:dyDescent="0.25">
      <c r="A51" s="8">
        <v>3</v>
      </c>
      <c r="B51" s="8">
        <f t="shared" si="12"/>
        <v>89.5</v>
      </c>
      <c r="C51" s="8"/>
      <c r="E51" t="s">
        <v>39</v>
      </c>
      <c r="F51">
        <f>B51+F49</f>
        <v>99.25</v>
      </c>
    </row>
    <row r="52" spans="1:6" x14ac:dyDescent="0.25">
      <c r="A52" s="8">
        <v>4</v>
      </c>
      <c r="B52" s="8">
        <f t="shared" si="12"/>
        <v>100</v>
      </c>
      <c r="C52" s="8" t="s">
        <v>33</v>
      </c>
    </row>
  </sheetData>
  <conditionalFormatting sqref="B3:B33">
    <cfRule type="cellIs" dxfId="0" priority="2" operator="greaterThan">
      <formula>89</formula>
    </cfRule>
    <cfRule type="cellIs" dxfId="1" priority="1" operator="lessThan">
      <formula>80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SummaryStats</vt:lpstr>
      <vt:lpstr>WeatherData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2019-09-08T23:13:21Z</dcterms:created>
  <dcterms:modified xsi:type="dcterms:W3CDTF">2019-09-09T23:30:53Z</dcterms:modified>
</cp:coreProperties>
</file>