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humb\Instrumental Analysis 2008\Lecture Notes\"/>
    </mc:Choice>
  </mc:AlternateContent>
  <bookViews>
    <workbookView xWindow="0" yWindow="0" windowWidth="24000" windowHeight="9735"/>
  </bookViews>
  <sheets>
    <sheet name="Internal Standard" sheetId="1" r:id="rId1"/>
    <sheet name="Standard Addition" sheetId="2" r:id="rId2"/>
    <sheet name="Detection Limit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D14" i="3"/>
  <c r="D13" i="3"/>
  <c r="F13" i="3"/>
  <c r="D16" i="2" l="1"/>
  <c r="N19" i="1"/>
  <c r="O19" i="1"/>
  <c r="M19" i="1"/>
  <c r="N18" i="1"/>
  <c r="O18" i="1"/>
  <c r="M18" i="1"/>
  <c r="N17" i="1"/>
  <c r="O17" i="1"/>
  <c r="M17" i="1"/>
  <c r="O4" i="1"/>
  <c r="O5" i="1"/>
  <c r="O6" i="1"/>
  <c r="O7" i="1"/>
  <c r="O3" i="1"/>
</calcChain>
</file>

<file path=xl/sharedStrings.xml><?xml version="1.0" encoding="utf-8"?>
<sst xmlns="http://schemas.openxmlformats.org/spreadsheetml/2006/main" count="26" uniqueCount="23">
  <si>
    <t>[Pb] ppm</t>
  </si>
  <si>
    <t>S(Pb)</t>
  </si>
  <si>
    <t>S(Cu)</t>
  </si>
  <si>
    <t>S(Pb)/S(Cu)</t>
  </si>
  <si>
    <t>Sample</t>
  </si>
  <si>
    <t>average</t>
  </si>
  <si>
    <t>stdev</t>
  </si>
  <si>
    <t>S/N</t>
  </si>
  <si>
    <t>Internal Standard</t>
  </si>
  <si>
    <t>Fe in Drinking Water</t>
  </si>
  <si>
    <t>Sample Volume (mL)</t>
  </si>
  <si>
    <t>Standard Volume (mL)</t>
  </si>
  <si>
    <t>Signal (V)</t>
  </si>
  <si>
    <t>[Fe] stardard (ppm)</t>
  </si>
  <si>
    <t>All solutions diluted to 50 mL</t>
  </si>
  <si>
    <t>mL x intercept</t>
  </si>
  <si>
    <t>volume of standard</t>
  </si>
  <si>
    <t>[Fe] ppm</t>
  </si>
  <si>
    <t>in sample</t>
  </si>
  <si>
    <t>sample signal (nA)</t>
  </si>
  <si>
    <t>blank signal (nA)</t>
  </si>
  <si>
    <t>Average blank signal</t>
  </si>
  <si>
    <t>Avg signal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</si>
</sst>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'Internal Standard'!$M$2</c:f>
              <c:strCache>
                <c:ptCount val="1"/>
                <c:pt idx="0">
                  <c:v>S(Pb)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'Internal Standard'!$L$3:$L$7</c:f>
              <c:numCache>
                <c:formatCode>General</c:formatCode>
                <c:ptCount val="5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</c:numCache>
            </c:numRef>
          </c:xVal>
          <c:yVal>
            <c:numRef>
              <c:f>'Internal Standard'!$M$3:$M$7</c:f>
              <c:numCache>
                <c:formatCode>General</c:formatCode>
                <c:ptCount val="5"/>
                <c:pt idx="0">
                  <c:v>112</c:v>
                </c:pt>
                <c:pt idx="1">
                  <c:v>243</c:v>
                </c:pt>
                <c:pt idx="2">
                  <c:v>326</c:v>
                </c:pt>
                <c:pt idx="3">
                  <c:v>355</c:v>
                </c:pt>
                <c:pt idx="4">
                  <c:v>558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509360"/>
        <c:axId val="187367400"/>
      </c:scatterChart>
      <c:valAx>
        <c:axId val="187509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[Pb] ppm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367400"/>
        <c:crosses val="autoZero"/>
        <c:crossBetween val="midCat"/>
      </c:valAx>
      <c:valAx>
        <c:axId val="1873674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S(Pb)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509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656714785651793"/>
          <c:y val="0.20135425780110819"/>
          <c:w val="0.49448775153105862"/>
          <c:h val="0.600100612423447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'Internal Standard'!$O$2</c:f>
              <c:strCache>
                <c:ptCount val="1"/>
                <c:pt idx="0">
                  <c:v>S(Pb)/S(Cu)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'Internal Standard'!$L$3:$L$7</c:f>
              <c:numCache>
                <c:formatCode>General</c:formatCode>
                <c:ptCount val="5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</c:numCache>
            </c:numRef>
          </c:xVal>
          <c:yVal>
            <c:numRef>
              <c:f>'Internal Standard'!$O$3:$O$7</c:f>
              <c:numCache>
                <c:formatCode>0.000</c:formatCode>
                <c:ptCount val="5"/>
                <c:pt idx="0">
                  <c:v>8.3147735708982928E-2</c:v>
                </c:pt>
                <c:pt idx="1">
                  <c:v>0.15913555992141454</c:v>
                </c:pt>
                <c:pt idx="2">
                  <c:v>0.23571945046999276</c:v>
                </c:pt>
                <c:pt idx="3">
                  <c:v>0.31277533039647576</c:v>
                </c:pt>
                <c:pt idx="4">
                  <c:v>0.38750000000000001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966784"/>
        <c:axId val="187455680"/>
      </c:scatterChart>
      <c:valAx>
        <c:axId val="186966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 i="0" baseline="0">
                    <a:effectLst/>
                  </a:rPr>
                  <a:t>[Pb] ppm</a:t>
                </a:r>
                <a:endParaRPr lang="en-US" sz="8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455680"/>
        <c:crosses val="autoZero"/>
        <c:crossBetween val="midCat"/>
      </c:valAx>
      <c:valAx>
        <c:axId val="1874556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S(Pb)/S(Cu)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66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'Standard Addition'!$F$5</c:f>
              <c:strCache>
                <c:ptCount val="1"/>
                <c:pt idx="0">
                  <c:v>Signal (V)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backward val="6.5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'Standard Addition'!$E$6:$E$10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</c:numCache>
            </c:numRef>
          </c:xVal>
          <c:yVal>
            <c:numRef>
              <c:f>'Standard Addition'!$F$6:$F$10</c:f>
              <c:numCache>
                <c:formatCode>General</c:formatCode>
                <c:ptCount val="5"/>
                <c:pt idx="0">
                  <c:v>0.215</c:v>
                </c:pt>
                <c:pt idx="1">
                  <c:v>0.42399999999999999</c:v>
                </c:pt>
                <c:pt idx="2">
                  <c:v>0.68500000000000005</c:v>
                </c:pt>
                <c:pt idx="3">
                  <c:v>0.82599999999999996</c:v>
                </c:pt>
                <c:pt idx="4">
                  <c:v>0.96699999999999997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965600"/>
        <c:axId val="187113920"/>
      </c:scatterChart>
      <c:valAx>
        <c:axId val="32396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Fe Standard (mL)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113920"/>
        <c:crosses val="autoZero"/>
        <c:crossBetween val="midCat"/>
      </c:valAx>
      <c:valAx>
        <c:axId val="187113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Signal 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965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</xdr:row>
      <xdr:rowOff>114300</xdr:rowOff>
    </xdr:from>
    <xdr:to>
      <xdr:col>9</xdr:col>
      <xdr:colOff>38100</xdr:colOff>
      <xdr:row>16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17</xdr:row>
      <xdr:rowOff>133350</xdr:rowOff>
    </xdr:from>
    <xdr:to>
      <xdr:col>8</xdr:col>
      <xdr:colOff>504825</xdr:colOff>
      <xdr:row>32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2</xdr:row>
      <xdr:rowOff>4762</xdr:rowOff>
    </xdr:from>
    <xdr:to>
      <xdr:col>15</xdr:col>
      <xdr:colOff>38100</xdr:colOff>
      <xdr:row>16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P19"/>
  <sheetViews>
    <sheetView tabSelected="1" zoomScale="110" zoomScaleNormal="110" workbookViewId="0">
      <selection activeCell="B13" sqref="B13"/>
    </sheetView>
  </sheetViews>
  <sheetFormatPr defaultRowHeight="15" x14ac:dyDescent="0.25"/>
  <sheetData>
    <row r="1" spans="4:16" x14ac:dyDescent="0.25">
      <c r="D1" t="s">
        <v>8</v>
      </c>
    </row>
    <row r="2" spans="4:16" x14ac:dyDescent="0.25">
      <c r="L2" s="2" t="s">
        <v>0</v>
      </c>
      <c r="M2" s="2" t="s">
        <v>1</v>
      </c>
      <c r="N2" s="2" t="s">
        <v>2</v>
      </c>
      <c r="O2" s="2" t="s">
        <v>3</v>
      </c>
      <c r="P2" s="2"/>
    </row>
    <row r="3" spans="4:16" x14ac:dyDescent="0.25">
      <c r="L3" s="2">
        <v>20</v>
      </c>
      <c r="M3" s="2">
        <v>112</v>
      </c>
      <c r="N3" s="2">
        <v>1347</v>
      </c>
      <c r="O3" s="3">
        <f>M3/N3</f>
        <v>8.3147735708982928E-2</v>
      </c>
      <c r="P3" s="2"/>
    </row>
    <row r="4" spans="4:16" x14ac:dyDescent="0.25">
      <c r="L4" s="4">
        <v>40</v>
      </c>
      <c r="M4" s="2">
        <v>243</v>
      </c>
      <c r="N4" s="2">
        <v>1527</v>
      </c>
      <c r="O4" s="3">
        <f t="shared" ref="O4:O7" si="0">M4/N4</f>
        <v>0.15913555992141454</v>
      </c>
      <c r="P4" s="2"/>
    </row>
    <row r="5" spans="4:16" x14ac:dyDescent="0.25">
      <c r="L5" s="2">
        <v>60</v>
      </c>
      <c r="M5" s="2">
        <v>326</v>
      </c>
      <c r="N5" s="2">
        <v>1383</v>
      </c>
      <c r="O5" s="3">
        <f t="shared" si="0"/>
        <v>0.23571945046999276</v>
      </c>
      <c r="P5" s="2"/>
    </row>
    <row r="6" spans="4:16" x14ac:dyDescent="0.25">
      <c r="L6" s="2">
        <v>80</v>
      </c>
      <c r="M6" s="2">
        <v>355</v>
      </c>
      <c r="N6" s="2">
        <v>1135</v>
      </c>
      <c r="O6" s="3">
        <f t="shared" si="0"/>
        <v>0.31277533039647576</v>
      </c>
      <c r="P6" s="2"/>
    </row>
    <row r="7" spans="4:16" x14ac:dyDescent="0.25">
      <c r="L7" s="2">
        <v>100</v>
      </c>
      <c r="M7" s="2">
        <v>558</v>
      </c>
      <c r="N7" s="2">
        <v>1440</v>
      </c>
      <c r="O7" s="3">
        <f t="shared" si="0"/>
        <v>0.38750000000000001</v>
      </c>
      <c r="P7" s="2"/>
    </row>
    <row r="8" spans="4:16" x14ac:dyDescent="0.25">
      <c r="L8" s="2"/>
      <c r="M8" s="2"/>
      <c r="N8" s="2"/>
      <c r="O8" s="2"/>
      <c r="P8" s="2"/>
    </row>
    <row r="9" spans="4:16" x14ac:dyDescent="0.25">
      <c r="L9" s="2"/>
      <c r="M9" s="2"/>
      <c r="N9" s="2"/>
      <c r="O9" s="2"/>
      <c r="P9" s="2"/>
    </row>
    <row r="10" spans="4:16" x14ac:dyDescent="0.25">
      <c r="L10" s="2" t="s">
        <v>4</v>
      </c>
      <c r="M10" s="2" t="s">
        <v>1</v>
      </c>
      <c r="N10" s="2" t="s">
        <v>2</v>
      </c>
      <c r="O10" s="2" t="s">
        <v>3</v>
      </c>
      <c r="P10" s="2"/>
    </row>
    <row r="11" spans="4:16" x14ac:dyDescent="0.25">
      <c r="L11" s="2">
        <v>1</v>
      </c>
      <c r="M11" s="2">
        <v>346</v>
      </c>
      <c r="N11" s="2">
        <v>1426</v>
      </c>
      <c r="O11" s="2">
        <v>0.24299999999999999</v>
      </c>
      <c r="P11" s="2"/>
    </row>
    <row r="12" spans="4:16" x14ac:dyDescent="0.25">
      <c r="L12" s="2">
        <v>2</v>
      </c>
      <c r="M12" s="2">
        <v>297</v>
      </c>
      <c r="N12" s="2">
        <v>1229</v>
      </c>
      <c r="O12" s="2">
        <v>0.24199999999999999</v>
      </c>
      <c r="P12" s="2"/>
    </row>
    <row r="13" spans="4:16" x14ac:dyDescent="0.25">
      <c r="L13" s="2">
        <v>3</v>
      </c>
      <c r="M13" s="2">
        <v>328</v>
      </c>
      <c r="N13" s="2">
        <v>1366</v>
      </c>
      <c r="O13" s="2">
        <v>0.24</v>
      </c>
      <c r="P13" s="2"/>
    </row>
    <row r="14" spans="4:16" x14ac:dyDescent="0.25">
      <c r="L14" s="2">
        <v>4</v>
      </c>
      <c r="M14" s="2">
        <v>331</v>
      </c>
      <c r="N14" s="2">
        <v>1371</v>
      </c>
      <c r="O14" s="2">
        <v>0.24099999999999999</v>
      </c>
      <c r="P14" s="2"/>
    </row>
    <row r="15" spans="4:16" x14ac:dyDescent="0.25">
      <c r="L15" s="2">
        <v>5</v>
      </c>
      <c r="M15" s="2">
        <v>324</v>
      </c>
      <c r="N15" s="2">
        <v>1356</v>
      </c>
      <c r="O15" s="2">
        <v>0.23899999999999999</v>
      </c>
      <c r="P15" s="2"/>
    </row>
    <row r="16" spans="4:16" x14ac:dyDescent="0.25">
      <c r="L16" s="2"/>
      <c r="M16" s="2"/>
      <c r="N16" s="2"/>
      <c r="O16" s="2"/>
      <c r="P16" s="2"/>
    </row>
    <row r="17" spans="12:16" x14ac:dyDescent="0.25">
      <c r="L17" s="2" t="s">
        <v>5</v>
      </c>
      <c r="M17" s="5">
        <f>AVERAGE(M11:M15)</f>
        <v>325.2</v>
      </c>
      <c r="N17" s="5">
        <f t="shared" ref="N17:O17" si="1">AVERAGE(N11:N15)</f>
        <v>1349.6</v>
      </c>
      <c r="O17" s="2">
        <f t="shared" si="1"/>
        <v>0.24100000000000002</v>
      </c>
      <c r="P17" s="2"/>
    </row>
    <row r="18" spans="12:16" x14ac:dyDescent="0.25">
      <c r="L18" s="2" t="s">
        <v>6</v>
      </c>
      <c r="M18" s="6">
        <f>STDEV(M11:M15)</f>
        <v>17.824140933015538</v>
      </c>
      <c r="N18" s="6">
        <f t="shared" ref="N18:O18" si="2">STDEV(N11:N15)</f>
        <v>72.713822619911824</v>
      </c>
      <c r="O18" s="6">
        <f t="shared" si="2"/>
        <v>1.5811388300841912E-3</v>
      </c>
      <c r="P18" s="2"/>
    </row>
    <row r="19" spans="12:16" x14ac:dyDescent="0.25">
      <c r="L19" s="2" t="s">
        <v>7</v>
      </c>
      <c r="M19" s="2">
        <f>M17/M18</f>
        <v>18.244918575438</v>
      </c>
      <c r="N19" s="2">
        <f t="shared" ref="N19:O19" si="3">N17/N18</f>
        <v>18.560432547393372</v>
      </c>
      <c r="O19" s="2">
        <f t="shared" si="3"/>
        <v>152.42178322011574</v>
      </c>
      <c r="P19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topLeftCell="A3" zoomScale="130" zoomScaleNormal="130" workbookViewId="0">
      <selection activeCell="C18" sqref="C18"/>
    </sheetView>
  </sheetViews>
  <sheetFormatPr defaultRowHeight="15" x14ac:dyDescent="0.25"/>
  <cols>
    <col min="4" max="4" width="19.7109375" bestFit="1" customWidth="1"/>
    <col min="5" max="5" width="21" bestFit="1" customWidth="1"/>
  </cols>
  <sheetData>
    <row r="1" spans="2:6" ht="18.75" x14ac:dyDescent="0.3">
      <c r="E1" s="7" t="s">
        <v>9</v>
      </c>
    </row>
    <row r="3" spans="2:6" x14ac:dyDescent="0.25">
      <c r="E3" t="s">
        <v>13</v>
      </c>
      <c r="F3">
        <v>11.1</v>
      </c>
    </row>
    <row r="5" spans="2:6" x14ac:dyDescent="0.25">
      <c r="D5" s="2" t="s">
        <v>10</v>
      </c>
      <c r="E5" s="2" t="s">
        <v>11</v>
      </c>
      <c r="F5" t="s">
        <v>12</v>
      </c>
    </row>
    <row r="6" spans="2:6" x14ac:dyDescent="0.25">
      <c r="D6" s="2">
        <v>10</v>
      </c>
      <c r="E6" s="2">
        <v>0</v>
      </c>
      <c r="F6">
        <v>0.215</v>
      </c>
    </row>
    <row r="7" spans="2:6" x14ac:dyDescent="0.25">
      <c r="D7" s="2">
        <v>10</v>
      </c>
      <c r="E7" s="2">
        <v>5</v>
      </c>
      <c r="F7">
        <v>0.42399999999999999</v>
      </c>
    </row>
    <row r="8" spans="2:6" x14ac:dyDescent="0.25">
      <c r="D8" s="2">
        <v>10</v>
      </c>
      <c r="E8" s="2">
        <v>10</v>
      </c>
      <c r="F8">
        <v>0.68500000000000005</v>
      </c>
    </row>
    <row r="9" spans="2:6" x14ac:dyDescent="0.25">
      <c r="D9" s="2">
        <v>10</v>
      </c>
      <c r="E9" s="2">
        <v>15</v>
      </c>
      <c r="F9">
        <v>0.82599999999999996</v>
      </c>
    </row>
    <row r="10" spans="2:6" x14ac:dyDescent="0.25">
      <c r="D10" s="2">
        <v>10</v>
      </c>
      <c r="E10" s="2">
        <v>20</v>
      </c>
      <c r="F10">
        <v>0.96699999999999997</v>
      </c>
    </row>
    <row r="11" spans="2:6" x14ac:dyDescent="0.25">
      <c r="D11" s="2"/>
      <c r="E11" s="2"/>
    </row>
    <row r="12" spans="2:6" x14ac:dyDescent="0.25">
      <c r="D12" t="s">
        <v>14</v>
      </c>
    </row>
    <row r="16" spans="2:6" x14ac:dyDescent="0.25">
      <c r="B16" t="s">
        <v>16</v>
      </c>
      <c r="D16" s="1">
        <f>-0.2422/0.0381</f>
        <v>-6.3569553805774275</v>
      </c>
      <c r="E16" t="s">
        <v>15</v>
      </c>
    </row>
    <row r="18" spans="2:3" x14ac:dyDescent="0.25">
      <c r="B18" t="s">
        <v>17</v>
      </c>
      <c r="C18" s="1">
        <f>(6.36*11.1)/10</f>
        <v>7.0596000000000005</v>
      </c>
    </row>
    <row r="19" spans="2:3" x14ac:dyDescent="0.25">
      <c r="B19" t="s">
        <v>18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14"/>
  <sheetViews>
    <sheetView workbookViewId="0">
      <selection activeCell="D15" sqref="D15"/>
    </sheetView>
  </sheetViews>
  <sheetFormatPr defaultRowHeight="15" x14ac:dyDescent="0.25"/>
  <sheetData>
    <row r="5" spans="3:7" x14ac:dyDescent="0.25">
      <c r="D5" t="s">
        <v>19</v>
      </c>
      <c r="F5" t="s">
        <v>20</v>
      </c>
    </row>
    <row r="6" spans="3:7" x14ac:dyDescent="0.25">
      <c r="D6">
        <v>5</v>
      </c>
      <c r="F6">
        <v>1.4</v>
      </c>
    </row>
    <row r="7" spans="3:7" x14ac:dyDescent="0.25">
      <c r="D7">
        <v>5</v>
      </c>
      <c r="F7">
        <v>2.2000000000000002</v>
      </c>
    </row>
    <row r="8" spans="3:7" x14ac:dyDescent="0.25">
      <c r="D8">
        <v>5.2</v>
      </c>
      <c r="F8">
        <v>1.7</v>
      </c>
    </row>
    <row r="9" spans="3:7" x14ac:dyDescent="0.25">
      <c r="D9">
        <v>4.2</v>
      </c>
      <c r="F9">
        <v>0.9</v>
      </c>
    </row>
    <row r="10" spans="3:7" x14ac:dyDescent="0.25">
      <c r="D10">
        <v>4.5999999999999996</v>
      </c>
      <c r="F10">
        <v>0.4</v>
      </c>
    </row>
    <row r="11" spans="3:7" x14ac:dyDescent="0.25">
      <c r="D11">
        <v>6</v>
      </c>
      <c r="F11">
        <v>1.5</v>
      </c>
    </row>
    <row r="12" spans="3:7" x14ac:dyDescent="0.25">
      <c r="D12">
        <v>4.9000000000000004</v>
      </c>
      <c r="F12">
        <v>0.7</v>
      </c>
    </row>
    <row r="13" spans="3:7" x14ac:dyDescent="0.25">
      <c r="C13" t="s">
        <v>22</v>
      </c>
      <c r="D13">
        <f>AVERAGE(D6:D12)</f>
        <v>4.9857142857142858</v>
      </c>
      <c r="F13">
        <f>AVERAGE(F6:F12)</f>
        <v>1.2571428571428573</v>
      </c>
      <c r="G13" t="s">
        <v>21</v>
      </c>
    </row>
    <row r="14" spans="3:7" x14ac:dyDescent="0.25">
      <c r="D14">
        <f>STDEV(D6:D12)</f>
        <v>0.55506327395644139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Internal Standard</vt:lpstr>
      <vt:lpstr>Standard Addition</vt:lpstr>
      <vt:lpstr>Detection Limit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Michael Prushan</cp:lastModifiedBy>
  <dcterms:created xsi:type="dcterms:W3CDTF">2014-08-27T03:05:06Z</dcterms:created>
  <dcterms:modified xsi:type="dcterms:W3CDTF">2014-08-27T13:48:35Z</dcterms:modified>
</cp:coreProperties>
</file>