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288" windowWidth="9132" windowHeight="6336" firstSheet="4" activeTab="7"/>
  </bookViews>
  <sheets>
    <sheet name="Answer Report 1" sheetId="1" r:id="rId1"/>
    <sheet name="Answer Report 2" sheetId="2" r:id="rId2"/>
    <sheet name="Answer Report 3" sheetId="3" r:id="rId3"/>
    <sheet name="Answer Report 4" sheetId="4" r:id="rId4"/>
    <sheet name="baskball" sheetId="5" r:id="rId5"/>
    <sheet name="TestReg" sheetId="6" r:id="rId6"/>
    <sheet name="discretized" sheetId="7" r:id="rId7"/>
    <sheet name="Test" sheetId="8" r:id="rId8"/>
  </sheets>
  <definedNames>
    <definedName name="solver_adj" localSheetId="4" hidden="1">'baskball'!$J$2:$J$6</definedName>
    <definedName name="solver_adj" localSheetId="6" hidden="1">'discretized'!$AB$2:$AB$6</definedName>
    <definedName name="solver_cvg" localSheetId="4" hidden="1">0.0001</definedName>
    <definedName name="solver_cvg" localSheetId="6" hidden="1">0.0001</definedName>
    <definedName name="solver_drv" localSheetId="4" hidden="1">1</definedName>
    <definedName name="solver_drv" localSheetId="6" hidden="1">1</definedName>
    <definedName name="solver_est" localSheetId="4" hidden="1">1</definedName>
    <definedName name="solver_est" localSheetId="6" hidden="1">1</definedName>
    <definedName name="solver_itr" localSheetId="4" hidden="1">100</definedName>
    <definedName name="solver_itr" localSheetId="6" hidden="1">100</definedName>
    <definedName name="solver_lin" localSheetId="4" hidden="1">2</definedName>
    <definedName name="solver_lin" localSheetId="6" hidden="1">2</definedName>
    <definedName name="solver_neg" localSheetId="4" hidden="1">2</definedName>
    <definedName name="solver_neg" localSheetId="6" hidden="1">2</definedName>
    <definedName name="solver_num" localSheetId="4" hidden="1">0</definedName>
    <definedName name="solver_num" localSheetId="6" hidden="1">0</definedName>
    <definedName name="solver_nwt" localSheetId="4" hidden="1">1</definedName>
    <definedName name="solver_nwt" localSheetId="6" hidden="1">1</definedName>
    <definedName name="solver_opt" localSheetId="4" hidden="1">'baskball'!$H$98</definedName>
    <definedName name="solver_opt" localSheetId="6" hidden="1">'discretized'!$AA$98</definedName>
    <definedName name="solver_pre" localSheetId="4" hidden="1">0.000001</definedName>
    <definedName name="solver_pre" localSheetId="6" hidden="1">0.000001</definedName>
    <definedName name="solver_scl" localSheetId="4" hidden="1">2</definedName>
    <definedName name="solver_scl" localSheetId="6" hidden="1">2</definedName>
    <definedName name="solver_sho" localSheetId="4" hidden="1">2</definedName>
    <definedName name="solver_sho" localSheetId="6" hidden="1">2</definedName>
    <definedName name="solver_tim" localSheetId="4" hidden="1">100</definedName>
    <definedName name="solver_tim" localSheetId="6" hidden="1">100</definedName>
    <definedName name="solver_tol" localSheetId="4" hidden="1">0.05</definedName>
    <definedName name="solver_tol" localSheetId="6" hidden="1">0.05</definedName>
    <definedName name="solver_typ" localSheetId="4" hidden="1">2</definedName>
    <definedName name="solver_typ" localSheetId="6" hidden="1">2</definedName>
    <definedName name="solver_val" localSheetId="4" hidden="1">0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<sst xmlns="http://schemas.openxmlformats.org/spreadsheetml/2006/main" count="204" uniqueCount="100">
  <si>
    <t>assts / minute</t>
  </si>
  <si>
    <t>height</t>
  </si>
  <si>
    <t>time played</t>
  </si>
  <si>
    <t>age</t>
  </si>
  <si>
    <t>pts / minute</t>
  </si>
  <si>
    <t>Pred</t>
  </si>
  <si>
    <t>Diff</t>
  </si>
  <si>
    <t>Diff sq</t>
  </si>
  <si>
    <t>Wts</t>
  </si>
  <si>
    <t>Microsoft Excel 9.0 Answer Report</t>
  </si>
  <si>
    <t>Worksheet: [basketball.xls]baskball</t>
  </si>
  <si>
    <t>Report Created: 3/1/2004 11:58:52 AM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</si>
  <si>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</si>
  <si>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</si>
  <si>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</si>
  <si>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</si>
  <si>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</si>
  <si>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</si>
  <si>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</si>
  <si>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NONE</t>
  </si>
  <si>
    <t>$H$98</t>
  </si>
  <si>
    <t>$J$2</t>
  </si>
  <si>
    <t>$J$3</t>
  </si>
  <si>
    <t>$J$4</t>
  </si>
  <si>
    <t>$J$5</t>
  </si>
  <si>
    <t>$J$6</t>
  </si>
  <si>
    <t>Thresholds from WEKA Discretization</t>
  </si>
  <si>
    <t>High</t>
  </si>
  <si>
    <t>Medium</t>
  </si>
  <si>
    <t>Low</t>
  </si>
  <si>
    <t>PredHi</t>
  </si>
  <si>
    <t>DiffHi</t>
  </si>
  <si>
    <t>DiffSqHi</t>
  </si>
  <si>
    <t>Wts Hi</t>
  </si>
  <si>
    <t>Pred Med</t>
  </si>
  <si>
    <t>Diff Med</t>
  </si>
  <si>
    <t>DiffSqMed</t>
  </si>
  <si>
    <t>Wts Med</t>
  </si>
  <si>
    <t>Pred Low</t>
  </si>
  <si>
    <t>Diff Low</t>
  </si>
  <si>
    <t>Diff Sq Low</t>
  </si>
  <si>
    <t>Wts Low</t>
  </si>
  <si>
    <t>Worksheet: [basketball.xls]discretized</t>
  </si>
  <si>
    <t>Report Created: 3/1/2004 12:15:24 PM</t>
  </si>
  <si>
    <t>$S$98</t>
  </si>
  <si>
    <t>$T$2</t>
  </si>
  <si>
    <t>high Wts Hi</t>
  </si>
  <si>
    <t>$T$3</t>
  </si>
  <si>
    <t>$T$4</t>
  </si>
  <si>
    <t>$T$5</t>
  </si>
  <si>
    <t>$T$6</t>
  </si>
  <si>
    <t>Report Created: 3/1/2004 12:16:36 PM</t>
  </si>
  <si>
    <t>$W$98</t>
  </si>
  <si>
    <t>$X$2</t>
  </si>
  <si>
    <t>high Wts Med</t>
  </si>
  <si>
    <t>$X$3</t>
  </si>
  <si>
    <t>$X$4</t>
  </si>
  <si>
    <t>$X$5</t>
  </si>
  <si>
    <t>$X$6</t>
  </si>
  <si>
    <t>Report Created: 3/1/2004 12:17:10 PM</t>
  </si>
  <si>
    <t>$AA$98</t>
  </si>
  <si>
    <t>$AB$2</t>
  </si>
  <si>
    <t>high Wts Low</t>
  </si>
  <si>
    <t>$AB$3</t>
  </si>
  <si>
    <t>$AB$4</t>
  </si>
  <si>
    <t>$AB$5</t>
  </si>
  <si>
    <t>$AB$6</t>
  </si>
  <si>
    <t>Test Instances</t>
  </si>
  <si>
    <t>Height</t>
  </si>
  <si>
    <t>Minutes</t>
  </si>
  <si>
    <t>Age</t>
  </si>
  <si>
    <t>Actual Pts/ min</t>
  </si>
  <si>
    <t>category</t>
  </si>
  <si>
    <t>Calc Hi</t>
  </si>
  <si>
    <t>Calc Med</t>
  </si>
  <si>
    <t>Calc Low</t>
  </si>
  <si>
    <t>Max</t>
  </si>
  <si>
    <t>Iverson</t>
  </si>
  <si>
    <t>Mins</t>
  </si>
  <si>
    <t>Asst</t>
  </si>
  <si>
    <t>Pts</t>
  </si>
  <si>
    <t>assts / min</t>
  </si>
  <si>
    <t>Games</t>
  </si>
  <si>
    <t>Robinson</t>
  </si>
  <si>
    <t>K Thomas</t>
  </si>
  <si>
    <t>Snow</t>
  </si>
  <si>
    <t>Jackson</t>
  </si>
  <si>
    <t>McKie</t>
  </si>
  <si>
    <t>Coleman</t>
  </si>
  <si>
    <t>Dalembert</t>
  </si>
  <si>
    <t>Salmons</t>
  </si>
  <si>
    <t>Korver</t>
  </si>
  <si>
    <t>Green</t>
  </si>
  <si>
    <t>Buckner</t>
  </si>
  <si>
    <t>Hamilton</t>
  </si>
  <si>
    <t>McCaskill</t>
  </si>
  <si>
    <t>Predict</t>
  </si>
  <si>
    <t>Diff Sq</t>
  </si>
  <si>
    <t>Correlation</t>
  </si>
  <si>
    <t>correlation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</si>
</sst>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6.28125" style="0" customWidth="1"/>
    <col min="4" max="4" width="14.28125" style="0" bestFit="1" customWidth="1"/>
    <col min="5" max="5" width="12.57421875" style="0" bestFit="1" customWidth="1"/>
  </cols>
  <sheetData>
    <row r="1" ht="12.75">
      <c r="A1" s="1" t="s">
        <v>9</v>
      </c>
    </row>
    <row r="2" ht="12.75">
      <c r="A2" s="1" t="s">
        <v>10</v>
      </c>
    </row>
    <row r="3" ht="12.75">
      <c r="A3" s="1" t="s">
        <v>11</v>
      </c>
    </row>
    <row r="6" ht="13.5" thickBot="1">
      <c r="A6" t="s">
        <v>12</v>
      </c>
    </row>
    <row r="7" spans="2:5" ht="13.5" thickBot="1">
      <c r="B7" s="3" t="s">
        <v>13</v>
      </c>
      <c r="C7" s="3" t="s">
        <v>14</v>
      </c>
      <c r="D7" s="3" t="s">
        <v>15</v>
      </c>
      <c r="E7" s="3" t="s">
        <v>16</v>
      </c>
    </row>
    <row r="8" spans="2:5" ht="13.5" thickBot="1">
      <c r="B8" s="2" t="s">
        <v>20</v>
      </c>
      <c r="C8" s="2" t="s">
        <v>7</v>
      </c>
      <c r="D8" s="5">
        <v>6.203096649899999</v>
      </c>
      <c r="E8" s="5">
        <v>0.6538469087362753</v>
      </c>
    </row>
    <row r="11" ht="13.5" thickBot="1">
      <c r="A11" t="s">
        <v>17</v>
      </c>
    </row>
    <row r="12" spans="2:5" ht="13.5" thickBot="1">
      <c r="B12" s="3" t="s">
        <v>13</v>
      </c>
      <c r="C12" s="3" t="s">
        <v>14</v>
      </c>
      <c r="D12" s="3" t="s">
        <v>15</v>
      </c>
      <c r="E12" s="3" t="s">
        <v>16</v>
      </c>
    </row>
    <row r="13" spans="2:5" ht="12.75">
      <c r="B13" s="4" t="s">
        <v>21</v>
      </c>
      <c r="C13" s="4" t="s">
        <v>8</v>
      </c>
      <c r="D13" s="6">
        <v>0.1</v>
      </c>
      <c r="E13" s="6">
        <v>-0.5490575894165011</v>
      </c>
    </row>
    <row r="14" spans="2:5" ht="12.75">
      <c r="B14" s="4" t="s">
        <v>22</v>
      </c>
      <c r="C14" s="4" t="s">
        <v>8</v>
      </c>
      <c r="D14" s="6">
        <v>0.0001</v>
      </c>
      <c r="E14" s="6">
        <v>0.0004960555252790845</v>
      </c>
    </row>
    <row r="15" spans="2:5" ht="12.75">
      <c r="B15" s="4" t="s">
        <v>23</v>
      </c>
      <c r="C15" s="4" t="s">
        <v>8</v>
      </c>
      <c r="D15" s="6">
        <v>0.001</v>
      </c>
      <c r="E15" s="6">
        <v>0.007778075937662619</v>
      </c>
    </row>
    <row r="16" spans="2:5" ht="12.75">
      <c r="B16" s="4" t="s">
        <v>24</v>
      </c>
      <c r="C16" s="4" t="s">
        <v>8</v>
      </c>
      <c r="D16" s="6">
        <v>0.001</v>
      </c>
      <c r="E16" s="6">
        <v>-0.0005358627342825524</v>
      </c>
    </row>
    <row r="17" spans="2:5" ht="13.5" thickBot="1">
      <c r="B17" s="2" t="s">
        <v>25</v>
      </c>
      <c r="C17" s="2" t="s">
        <v>8</v>
      </c>
      <c r="D17" s="5">
        <v>0.1</v>
      </c>
      <c r="E17" s="5">
        <v>0.22770920353851506</v>
      </c>
    </row>
    <row r="20" ht="12.75">
      <c r="A20" t="s">
        <v>18</v>
      </c>
    </row>
    <row r="21" ht="12.75">
      <c r="B21" t="s">
        <v>19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0.7109375" style="0" bestFit="1" customWidth="1"/>
    <col min="4" max="4" width="14.28125" style="0" bestFit="1" customWidth="1"/>
    <col min="5" max="5" width="12.57421875" style="0" bestFit="1" customWidth="1"/>
  </cols>
  <sheetData>
    <row r="1" ht="12.75">
      <c r="A1" s="1" t="s">
        <v>9</v>
      </c>
    </row>
    <row r="2" ht="12.75">
      <c r="A2" s="1" t="s">
        <v>42</v>
      </c>
    </row>
    <row r="3" ht="12.75">
      <c r="A3" s="1" t="s">
        <v>43</v>
      </c>
    </row>
    <row r="6" ht="13.5" thickBot="1">
      <c r="A6" t="s">
        <v>12</v>
      </c>
    </row>
    <row r="7" spans="2:5" ht="13.5" thickBot="1">
      <c r="B7" s="3" t="s">
        <v>13</v>
      </c>
      <c r="C7" s="3" t="s">
        <v>14</v>
      </c>
      <c r="D7" s="3" t="s">
        <v>15</v>
      </c>
      <c r="E7" s="3" t="s">
        <v>16</v>
      </c>
    </row>
    <row r="8" spans="2:5" ht="13.5" thickBot="1">
      <c r="B8" s="2" t="s">
        <v>44</v>
      </c>
      <c r="C8" s="2" t="s">
        <v>32</v>
      </c>
      <c r="D8" s="5">
        <v>5738828.742856732</v>
      </c>
      <c r="E8" s="5">
        <v>16.52424563814125</v>
      </c>
    </row>
    <row r="11" ht="13.5" thickBot="1">
      <c r="A11" t="s">
        <v>17</v>
      </c>
    </row>
    <row r="12" spans="2:5" ht="13.5" thickBot="1">
      <c r="B12" s="3" t="s">
        <v>13</v>
      </c>
      <c r="C12" s="3" t="s">
        <v>14</v>
      </c>
      <c r="D12" s="3" t="s">
        <v>15</v>
      </c>
      <c r="E12" s="3" t="s">
        <v>16</v>
      </c>
    </row>
    <row r="13" spans="2:5" ht="12.75">
      <c r="B13" s="4" t="s">
        <v>45</v>
      </c>
      <c r="C13" s="4" t="s">
        <v>46</v>
      </c>
      <c r="D13" s="6">
        <v>1</v>
      </c>
      <c r="E13" s="6">
        <v>-2.121157328453577</v>
      </c>
    </row>
    <row r="14" spans="2:5" ht="12.75">
      <c r="B14" s="4" t="s">
        <v>47</v>
      </c>
      <c r="C14" s="4" t="s">
        <v>46</v>
      </c>
      <c r="D14" s="6">
        <v>1</v>
      </c>
      <c r="E14" s="6">
        <v>0.0014142437904823674</v>
      </c>
    </row>
    <row r="15" spans="2:5" ht="12.75">
      <c r="B15" s="4" t="s">
        <v>48</v>
      </c>
      <c r="C15" s="4" t="s">
        <v>46</v>
      </c>
      <c r="D15" s="6">
        <v>1</v>
      </c>
      <c r="E15" s="6">
        <v>0.031339307614155355</v>
      </c>
    </row>
    <row r="16" spans="2:5" ht="12.75">
      <c r="B16" s="4" t="s">
        <v>49</v>
      </c>
      <c r="C16" s="4" t="s">
        <v>46</v>
      </c>
      <c r="D16" s="6">
        <v>1</v>
      </c>
      <c r="E16" s="6">
        <v>-0.0038198311308514634</v>
      </c>
    </row>
    <row r="17" spans="2:5" ht="13.5" thickBot="1">
      <c r="B17" s="2" t="s">
        <v>50</v>
      </c>
      <c r="C17" s="2" t="s">
        <v>46</v>
      </c>
      <c r="D17" s="5">
        <v>1</v>
      </c>
      <c r="E17" s="5">
        <v>-0.12311203626023823</v>
      </c>
    </row>
    <row r="20" ht="12.75">
      <c r="A20" t="s">
        <v>18</v>
      </c>
    </row>
    <row r="21" ht="12.75">
      <c r="B21" t="s">
        <v>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8515625" style="0" bestFit="1" customWidth="1"/>
    <col min="3" max="3" width="12.57421875" style="0" bestFit="1" customWidth="1"/>
    <col min="4" max="4" width="14.28125" style="0" bestFit="1" customWidth="1"/>
    <col min="5" max="5" width="12.57421875" style="0" bestFit="1" customWidth="1"/>
  </cols>
  <sheetData>
    <row r="1" ht="12.75">
      <c r="A1" s="1" t="s">
        <v>9</v>
      </c>
    </row>
    <row r="2" ht="12.75">
      <c r="A2" s="1" t="s">
        <v>42</v>
      </c>
    </row>
    <row r="3" ht="12.75">
      <c r="A3" s="1" t="s">
        <v>51</v>
      </c>
    </row>
    <row r="6" ht="13.5" thickBot="1">
      <c r="A6" t="s">
        <v>12</v>
      </c>
    </row>
    <row r="7" spans="2:5" ht="13.5" thickBot="1">
      <c r="B7" s="3" t="s">
        <v>13</v>
      </c>
      <c r="C7" s="3" t="s">
        <v>14</v>
      </c>
      <c r="D7" s="3" t="s">
        <v>15</v>
      </c>
      <c r="E7" s="3" t="s">
        <v>16</v>
      </c>
    </row>
    <row r="8" spans="2:5" ht="13.5" thickBot="1">
      <c r="B8" s="2" t="s">
        <v>52</v>
      </c>
      <c r="C8" s="2" t="s">
        <v>36</v>
      </c>
      <c r="D8" s="5">
        <v>5745559.517656733</v>
      </c>
      <c r="E8" s="5">
        <v>19.973075828372025</v>
      </c>
    </row>
    <row r="11" ht="13.5" thickBot="1">
      <c r="A11" t="s">
        <v>17</v>
      </c>
    </row>
    <row r="12" spans="2:5" ht="13.5" thickBot="1">
      <c r="B12" s="3" t="s">
        <v>13</v>
      </c>
      <c r="C12" s="3" t="s">
        <v>14</v>
      </c>
      <c r="D12" s="3" t="s">
        <v>15</v>
      </c>
      <c r="E12" s="3" t="s">
        <v>16</v>
      </c>
    </row>
    <row r="13" spans="2:5" ht="12.75">
      <c r="B13" s="4" t="s">
        <v>53</v>
      </c>
      <c r="C13" s="4" t="s">
        <v>54</v>
      </c>
      <c r="D13" s="6">
        <v>1</v>
      </c>
      <c r="E13" s="6">
        <v>1.4698099094970525</v>
      </c>
    </row>
    <row r="14" spans="2:5" ht="12.75">
      <c r="B14" s="4" t="s">
        <v>55</v>
      </c>
      <c r="C14" s="4" t="s">
        <v>54</v>
      </c>
      <c r="D14" s="6">
        <v>1</v>
      </c>
      <c r="E14" s="6">
        <v>0.0019792671961301536</v>
      </c>
    </row>
    <row r="15" spans="2:5" ht="12.75">
      <c r="B15" s="4" t="s">
        <v>56</v>
      </c>
      <c r="C15" s="4" t="s">
        <v>54</v>
      </c>
      <c r="D15" s="6">
        <v>1</v>
      </c>
      <c r="E15" s="6">
        <v>-0.019236494461267344</v>
      </c>
    </row>
    <row r="16" spans="2:5" ht="12.75">
      <c r="B16" s="4" t="s">
        <v>57</v>
      </c>
      <c r="C16" s="4" t="s">
        <v>54</v>
      </c>
      <c r="D16" s="6">
        <v>1</v>
      </c>
      <c r="E16" s="6">
        <v>-0.00489167844750308</v>
      </c>
    </row>
    <row r="17" spans="2:5" ht="13.5" thickBot="1">
      <c r="B17" s="2" t="s">
        <v>58</v>
      </c>
      <c r="C17" s="2" t="s">
        <v>54</v>
      </c>
      <c r="D17" s="5">
        <v>1</v>
      </c>
      <c r="E17" s="5">
        <v>0.4073015436638647</v>
      </c>
    </row>
    <row r="20" ht="12.75">
      <c r="A20" t="s">
        <v>18</v>
      </c>
    </row>
    <row r="21" ht="12.75">
      <c r="B21" t="s">
        <v>19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57421875" style="0" bestFit="1" customWidth="1"/>
    <col min="3" max="3" width="12.28125" style="0" bestFit="1" customWidth="1"/>
    <col min="4" max="4" width="14.28125" style="0" bestFit="1" customWidth="1"/>
    <col min="5" max="5" width="12.57421875" style="0" bestFit="1" customWidth="1"/>
  </cols>
  <sheetData>
    <row r="1" ht="12.75">
      <c r="A1" s="1" t="s">
        <v>9</v>
      </c>
    </row>
    <row r="2" ht="12.75">
      <c r="A2" s="1" t="s">
        <v>42</v>
      </c>
    </row>
    <row r="3" ht="12.75">
      <c r="A3" s="1" t="s">
        <v>59</v>
      </c>
    </row>
    <row r="6" ht="13.5" thickBot="1">
      <c r="A6" t="s">
        <v>12</v>
      </c>
    </row>
    <row r="7" spans="2:5" ht="13.5" thickBot="1">
      <c r="B7" s="3" t="s">
        <v>13</v>
      </c>
      <c r="C7" s="3" t="s">
        <v>14</v>
      </c>
      <c r="D7" s="3" t="s">
        <v>15</v>
      </c>
      <c r="E7" s="3" t="s">
        <v>16</v>
      </c>
    </row>
    <row r="8" spans="2:5" ht="13.5" thickBot="1">
      <c r="B8" s="2" t="s">
        <v>60</v>
      </c>
      <c r="C8" s="2" t="s">
        <v>40</v>
      </c>
      <c r="D8" s="5">
        <v>5758634.662456732</v>
      </c>
      <c r="E8" s="5">
        <v>7.691942602896944</v>
      </c>
    </row>
    <row r="11" ht="13.5" thickBot="1">
      <c r="A11" t="s">
        <v>17</v>
      </c>
    </row>
    <row r="12" spans="2:5" ht="13.5" thickBot="1">
      <c r="B12" s="3" t="s">
        <v>13</v>
      </c>
      <c r="C12" s="3" t="s">
        <v>14</v>
      </c>
      <c r="D12" s="3" t="s">
        <v>15</v>
      </c>
      <c r="E12" s="3" t="s">
        <v>16</v>
      </c>
    </row>
    <row r="13" spans="2:5" ht="12.75">
      <c r="B13" s="4" t="s">
        <v>61</v>
      </c>
      <c r="C13" s="4" t="s">
        <v>62</v>
      </c>
      <c r="D13" s="6">
        <v>1</v>
      </c>
      <c r="E13" s="6">
        <v>0.6455960638557265</v>
      </c>
    </row>
    <row r="14" spans="2:5" ht="12.75">
      <c r="B14" s="4" t="s">
        <v>63</v>
      </c>
      <c r="C14" s="4" t="s">
        <v>62</v>
      </c>
      <c r="D14" s="6">
        <v>1</v>
      </c>
      <c r="E14" s="6">
        <v>-0.0034947794290415826</v>
      </c>
    </row>
    <row r="15" spans="2:5" ht="12.75">
      <c r="B15" s="4" t="s">
        <v>64</v>
      </c>
      <c r="C15" s="4" t="s">
        <v>62</v>
      </c>
      <c r="D15" s="6">
        <v>1</v>
      </c>
      <c r="E15" s="6">
        <v>-0.0120988352087004</v>
      </c>
    </row>
    <row r="16" spans="2:5" ht="12.75">
      <c r="B16" s="4" t="s">
        <v>65</v>
      </c>
      <c r="C16" s="4" t="s">
        <v>62</v>
      </c>
      <c r="D16" s="6">
        <v>1</v>
      </c>
      <c r="E16" s="6">
        <v>0.008693265198534866</v>
      </c>
    </row>
    <row r="17" spans="2:5" ht="13.5" thickBot="1">
      <c r="B17" s="2" t="s">
        <v>66</v>
      </c>
      <c r="C17" s="2" t="s">
        <v>62</v>
      </c>
      <c r="D17" s="5">
        <v>1</v>
      </c>
      <c r="E17" s="5">
        <v>0.7363590844902423</v>
      </c>
    </row>
    <row r="20" ht="12.75">
      <c r="A20" t="s">
        <v>18</v>
      </c>
    </row>
    <row r="21" ht="12.75">
      <c r="B21" t="s">
        <v>19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93">
      <selection activeCell="F99" sqref="F99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8</v>
      </c>
    </row>
    <row r="2" spans="1:10" ht="12.75">
      <c r="A2">
        <v>0.0888</v>
      </c>
      <c r="B2">
        <v>201</v>
      </c>
      <c r="C2">
        <v>36.02</v>
      </c>
      <c r="D2">
        <v>28</v>
      </c>
      <c r="E2">
        <v>0.5885</v>
      </c>
      <c r="F2">
        <f>A2*$J$2+B2*$J$3+C2*$J$4+D2*$J$5+$J$6</f>
        <v>0.5438221888941218</v>
      </c>
      <c r="G2">
        <f>E2-F2</f>
        <v>0.04467781110587821</v>
      </c>
      <c r="H2">
        <f>G2*G2</f>
        <v>0.001996106805212534</v>
      </c>
      <c r="J2">
        <v>-0.5490575894165011</v>
      </c>
    </row>
    <row r="3" spans="1:10" ht="12.75">
      <c r="A3">
        <v>0.1399</v>
      </c>
      <c r="B3">
        <v>198</v>
      </c>
      <c r="C3">
        <v>39.32</v>
      </c>
      <c r="D3">
        <v>30</v>
      </c>
      <c r="E3">
        <v>0.8291</v>
      </c>
      <c r="F3">
        <f aca="true" t="shared" si="0" ref="F3:F66">A3*$J$2+B3*$J$3+C3*$J$4+D3*$J$5+$J$6</f>
        <v>0.5388731046248229</v>
      </c>
      <c r="G3">
        <f aca="true" t="shared" si="1" ref="G3:G66">E3-F3</f>
        <v>0.2902268953751771</v>
      </c>
      <c r="H3">
        <f aca="true" t="shared" si="2" ref="H3:H66">G3*G3</f>
        <v>0.08423165079911399</v>
      </c>
      <c r="J3">
        <v>0.0004960555252790845</v>
      </c>
    </row>
    <row r="4" spans="1:10" ht="12.75">
      <c r="A4">
        <v>0.0747</v>
      </c>
      <c r="B4">
        <v>198</v>
      </c>
      <c r="C4">
        <v>38.8</v>
      </c>
      <c r="D4">
        <v>26</v>
      </c>
      <c r="E4">
        <v>0.4974</v>
      </c>
      <c r="F4">
        <f t="shared" si="0"/>
        <v>0.5727705109043244</v>
      </c>
      <c r="G4">
        <f t="shared" si="1"/>
        <v>-0.0753705109043244</v>
      </c>
      <c r="H4">
        <f t="shared" si="2"/>
        <v>0.005680713913978883</v>
      </c>
      <c r="J4">
        <v>0.007778075937662619</v>
      </c>
    </row>
    <row r="5" spans="1:10" ht="12.75">
      <c r="A5">
        <v>0.0983</v>
      </c>
      <c r="B5">
        <v>191</v>
      </c>
      <c r="C5">
        <v>40.71</v>
      </c>
      <c r="D5">
        <v>30</v>
      </c>
      <c r="E5">
        <v>0.5772</v>
      </c>
      <c r="F5">
        <f t="shared" si="0"/>
        <v>0.5690530372209468</v>
      </c>
      <c r="G5">
        <f t="shared" si="1"/>
        <v>0.008146962779053246</v>
      </c>
      <c r="H5">
        <f t="shared" si="2"/>
        <v>6.637300252327899E-05</v>
      </c>
      <c r="J5">
        <v>-0.0005358627342825524</v>
      </c>
    </row>
    <row r="6" spans="1:10" ht="12.75">
      <c r="A6">
        <v>0.1276</v>
      </c>
      <c r="B6">
        <v>196</v>
      </c>
      <c r="C6">
        <v>38.4</v>
      </c>
      <c r="D6">
        <v>28</v>
      </c>
      <c r="E6">
        <v>0.5703</v>
      </c>
      <c r="F6">
        <f t="shared" si="0"/>
        <v>0.5385502975300032</v>
      </c>
      <c r="G6">
        <f t="shared" si="1"/>
        <v>0.031749702469996866</v>
      </c>
      <c r="H6">
        <f t="shared" si="2"/>
        <v>0.0010080436069333251</v>
      </c>
      <c r="J6">
        <v>0.22770920353851506</v>
      </c>
    </row>
    <row r="7" spans="1:8" ht="12.75">
      <c r="A7">
        <v>0.1671</v>
      </c>
      <c r="B7">
        <v>201</v>
      </c>
      <c r="C7">
        <v>34.1</v>
      </c>
      <c r="D7">
        <v>31</v>
      </c>
      <c r="E7">
        <v>0.5835</v>
      </c>
      <c r="F7">
        <f t="shared" si="0"/>
        <v>0.4842894856396499</v>
      </c>
      <c r="G7">
        <f t="shared" si="1"/>
        <v>0.09921051436035011</v>
      </c>
      <c r="H7">
        <f t="shared" si="2"/>
        <v>0.009842726159645236</v>
      </c>
    </row>
    <row r="8" spans="1:8" ht="12.75">
      <c r="A8">
        <v>0.1906</v>
      </c>
      <c r="B8">
        <v>193</v>
      </c>
      <c r="C8">
        <v>36.2</v>
      </c>
      <c r="D8">
        <v>30</v>
      </c>
      <c r="E8">
        <v>0.5276</v>
      </c>
      <c r="F8">
        <f t="shared" si="0"/>
        <v>0.4842880102895035</v>
      </c>
      <c r="G8">
        <f t="shared" si="1"/>
        <v>0.043311989710496435</v>
      </c>
      <c r="H8">
        <f t="shared" si="2"/>
        <v>0.001875928452682149</v>
      </c>
    </row>
    <row r="9" spans="1:8" ht="12.75">
      <c r="A9">
        <v>0.1061</v>
      </c>
      <c r="B9">
        <v>191</v>
      </c>
      <c r="C9">
        <v>36.75</v>
      </c>
      <c r="D9">
        <v>27</v>
      </c>
      <c r="E9">
        <v>0.5523</v>
      </c>
      <c r="F9">
        <f t="shared" si="0"/>
        <v>0.5355767955132018</v>
      </c>
      <c r="G9">
        <f t="shared" si="1"/>
        <v>0.016723204486798204</v>
      </c>
      <c r="H9">
        <f t="shared" si="2"/>
        <v>0.0002796655683072676</v>
      </c>
    </row>
    <row r="10" spans="1:8" ht="12.75">
      <c r="A10">
        <v>0.2446</v>
      </c>
      <c r="B10">
        <v>185</v>
      </c>
      <c r="C10">
        <v>38.43</v>
      </c>
      <c r="D10">
        <v>29</v>
      </c>
      <c r="E10">
        <v>0.4007</v>
      </c>
      <c r="F10">
        <f t="shared" si="0"/>
        <v>0.46855142833404995</v>
      </c>
      <c r="G10">
        <f t="shared" si="1"/>
        <v>-0.06785142833404995</v>
      </c>
      <c r="H10">
        <f t="shared" si="2"/>
        <v>0.004603816326970715</v>
      </c>
    </row>
    <row r="11" spans="1:8" ht="12.75">
      <c r="A11">
        <v>0.167</v>
      </c>
      <c r="B11">
        <v>203</v>
      </c>
      <c r="C11">
        <v>33.54</v>
      </c>
      <c r="D11">
        <v>24</v>
      </c>
      <c r="E11">
        <v>0.477</v>
      </c>
      <c r="F11">
        <f t="shared" si="0"/>
        <v>0.4847318190640365</v>
      </c>
      <c r="G11">
        <f t="shared" si="1"/>
        <v>-0.007731819064036527</v>
      </c>
      <c r="H11">
        <f t="shared" si="2"/>
        <v>5.978102603899868E-05</v>
      </c>
    </row>
    <row r="12" spans="1:8" ht="12.75">
      <c r="A12">
        <v>0.2485</v>
      </c>
      <c r="B12">
        <v>188</v>
      </c>
      <c r="C12">
        <v>35.01</v>
      </c>
      <c r="D12">
        <v>27</v>
      </c>
      <c r="E12">
        <v>0.4313</v>
      </c>
      <c r="F12">
        <f t="shared" si="0"/>
        <v>0.4423689760729218</v>
      </c>
      <c r="G12">
        <f t="shared" si="1"/>
        <v>-0.011068976072921788</v>
      </c>
      <c r="H12">
        <f t="shared" si="2"/>
        <v>0.00012252223130291504</v>
      </c>
    </row>
    <row r="13" spans="1:8" ht="12.75">
      <c r="A13">
        <v>0.1227</v>
      </c>
      <c r="B13">
        <v>198</v>
      </c>
      <c r="C13">
        <v>36.67</v>
      </c>
      <c r="D13">
        <v>29</v>
      </c>
      <c r="E13">
        <v>0.4909</v>
      </c>
      <c r="F13">
        <f t="shared" si="0"/>
        <v>0.5282408566622633</v>
      </c>
      <c r="G13">
        <f t="shared" si="1"/>
        <v>-0.03734085666226328</v>
      </c>
      <c r="H13">
        <f t="shared" si="2"/>
        <v>0.001394339576271692</v>
      </c>
    </row>
    <row r="14" spans="1:8" ht="12.75">
      <c r="A14">
        <v>0.124</v>
      </c>
      <c r="B14">
        <v>185</v>
      </c>
      <c r="C14">
        <v>33.88</v>
      </c>
      <c r="D14">
        <v>24</v>
      </c>
      <c r="E14">
        <v>0.5668</v>
      </c>
      <c r="F14">
        <f t="shared" si="0"/>
        <v>0.5020568417727279</v>
      </c>
      <c r="G14">
        <f t="shared" si="1"/>
        <v>0.06474315822727206</v>
      </c>
      <c r="H14">
        <f t="shared" si="2"/>
        <v>0.0041916765372415855</v>
      </c>
    </row>
    <row r="15" spans="1:8" ht="12.75">
      <c r="A15">
        <v>0.1461</v>
      </c>
      <c r="B15">
        <v>191</v>
      </c>
      <c r="C15">
        <v>35.59</v>
      </c>
      <c r="D15">
        <v>30</v>
      </c>
      <c r="E15">
        <v>0.5113</v>
      </c>
      <c r="F15">
        <f t="shared" si="0"/>
        <v>0.5029843356460054</v>
      </c>
      <c r="G15">
        <f t="shared" si="1"/>
        <v>0.008315664353994556</v>
      </c>
      <c r="H15">
        <f t="shared" si="2"/>
        <v>6.91502736482957E-05</v>
      </c>
    </row>
    <row r="16" spans="1:8" ht="12.75">
      <c r="A16">
        <v>0.2315</v>
      </c>
      <c r="B16">
        <v>191</v>
      </c>
      <c r="C16">
        <v>38.01</v>
      </c>
      <c r="D16">
        <v>28</v>
      </c>
      <c r="E16">
        <v>0.3788</v>
      </c>
      <c r="F16">
        <f t="shared" si="0"/>
        <v>0.4759894867475449</v>
      </c>
      <c r="G16">
        <f t="shared" si="1"/>
        <v>-0.09718948674754485</v>
      </c>
      <c r="H16">
        <f t="shared" si="2"/>
        <v>0.009445796334251196</v>
      </c>
    </row>
    <row r="17" spans="1:8" ht="12.75">
      <c r="A17">
        <v>0.0494</v>
      </c>
      <c r="B17">
        <v>193</v>
      </c>
      <c r="C17">
        <v>32.38</v>
      </c>
      <c r="D17">
        <v>32</v>
      </c>
      <c r="E17">
        <v>0.559</v>
      </c>
      <c r="F17">
        <f t="shared" si="0"/>
        <v>0.5310309663646772</v>
      </c>
      <c r="G17">
        <f t="shared" si="1"/>
        <v>0.027969033635322882</v>
      </c>
      <c r="H17">
        <f t="shared" si="2"/>
        <v>0.0007822668424938227</v>
      </c>
    </row>
    <row r="18" spans="1:8" ht="12.75">
      <c r="A18">
        <v>0.1107</v>
      </c>
      <c r="B18">
        <v>196</v>
      </c>
      <c r="C18">
        <v>35.22</v>
      </c>
      <c r="D18">
        <v>25</v>
      </c>
      <c r="E18">
        <v>0.4799</v>
      </c>
      <c r="F18">
        <f t="shared" si="0"/>
        <v>0.5247026775122225</v>
      </c>
      <c r="G18">
        <f t="shared" si="1"/>
        <v>-0.044802677512222555</v>
      </c>
      <c r="H18">
        <f t="shared" si="2"/>
        <v>0.002007279912264213</v>
      </c>
    </row>
    <row r="19" spans="1:8" ht="12.75">
      <c r="A19">
        <v>0.2521</v>
      </c>
      <c r="B19">
        <v>183</v>
      </c>
      <c r="C19">
        <v>31.73</v>
      </c>
      <c r="D19">
        <v>29</v>
      </c>
      <c r="E19">
        <v>0.5735</v>
      </c>
      <c r="F19">
        <f t="shared" si="0"/>
        <v>0.4113282765805285</v>
      </c>
      <c r="G19">
        <f t="shared" si="1"/>
        <v>0.1621717234194715</v>
      </c>
      <c r="H19">
        <f t="shared" si="2"/>
        <v>0.026299667876841563</v>
      </c>
    </row>
    <row r="20" spans="1:8" ht="12.75">
      <c r="A20">
        <v>0.1007</v>
      </c>
      <c r="B20">
        <v>193</v>
      </c>
      <c r="C20">
        <v>28.81</v>
      </c>
      <c r="D20">
        <v>34</v>
      </c>
      <c r="E20">
        <v>0.6318</v>
      </c>
      <c r="F20">
        <f t="shared" si="0"/>
        <v>0.47402485546159</v>
      </c>
      <c r="G20">
        <f t="shared" si="1"/>
        <v>0.15777514453841002</v>
      </c>
      <c r="H20">
        <f t="shared" si="2"/>
        <v>0.02489299623411617</v>
      </c>
    </row>
    <row r="21" spans="1:8" ht="12.75">
      <c r="A21">
        <v>0.1067</v>
      </c>
      <c r="B21">
        <v>196</v>
      </c>
      <c r="C21">
        <v>35.6</v>
      </c>
      <c r="D21">
        <v>23</v>
      </c>
      <c r="E21">
        <v>0.4326</v>
      </c>
      <c r="F21">
        <f t="shared" si="0"/>
        <v>0.5309263021947656</v>
      </c>
      <c r="G21">
        <f t="shared" si="1"/>
        <v>-0.09832630219476557</v>
      </c>
      <c r="H21">
        <f t="shared" si="2"/>
        <v>0.00966806170329636</v>
      </c>
    </row>
    <row r="22" spans="1:8" ht="12.75">
      <c r="A22">
        <v>0.1956</v>
      </c>
      <c r="B22">
        <v>188</v>
      </c>
      <c r="C22">
        <v>35.28</v>
      </c>
      <c r="D22">
        <v>32</v>
      </c>
      <c r="E22">
        <v>0.428</v>
      </c>
      <c r="F22">
        <f t="shared" si="0"/>
        <v>0.4708348893848109</v>
      </c>
      <c r="G22">
        <f t="shared" si="1"/>
        <v>-0.04283488938481089</v>
      </c>
      <c r="H22">
        <f t="shared" si="2"/>
        <v>0.001834827748608985</v>
      </c>
    </row>
    <row r="23" spans="1:8" ht="12.75">
      <c r="A23">
        <v>0.1828</v>
      </c>
      <c r="B23">
        <v>191</v>
      </c>
      <c r="C23">
        <v>29.54</v>
      </c>
      <c r="D23">
        <v>28</v>
      </c>
      <c r="E23">
        <v>0.4401</v>
      </c>
      <c r="F23">
        <f t="shared" si="0"/>
        <v>0.4368482881601261</v>
      </c>
      <c r="G23">
        <f t="shared" si="1"/>
        <v>0.003251711839873883</v>
      </c>
      <c r="H23">
        <f t="shared" si="2"/>
        <v>1.0573629889575994E-05</v>
      </c>
    </row>
    <row r="24" spans="1:8" ht="12.75">
      <c r="A24">
        <v>0.1627</v>
      </c>
      <c r="B24">
        <v>196</v>
      </c>
      <c r="C24">
        <v>31.35</v>
      </c>
      <c r="D24">
        <v>28</v>
      </c>
      <c r="E24">
        <v>0.5581</v>
      </c>
      <c r="F24">
        <f t="shared" si="0"/>
        <v>0.46444294078096254</v>
      </c>
      <c r="G24">
        <f t="shared" si="1"/>
        <v>0.0936570592190375</v>
      </c>
      <c r="H24">
        <f t="shared" si="2"/>
        <v>0.008771644741558296</v>
      </c>
    </row>
    <row r="25" spans="1:8" ht="12.75">
      <c r="A25">
        <v>0.1403</v>
      </c>
      <c r="B25">
        <v>198</v>
      </c>
      <c r="C25">
        <v>33.5</v>
      </c>
      <c r="D25">
        <v>23</v>
      </c>
      <c r="E25">
        <v>0.4866</v>
      </c>
      <c r="F25">
        <f t="shared" si="0"/>
        <v>0.4971361187718377</v>
      </c>
      <c r="G25">
        <f t="shared" si="1"/>
        <v>-0.010536118771837744</v>
      </c>
      <c r="H25">
        <f t="shared" si="2"/>
        <v>0.00011100979877427168</v>
      </c>
    </row>
    <row r="26" spans="1:8" ht="12.75">
      <c r="A26">
        <v>0.1563</v>
      </c>
      <c r="B26">
        <v>193</v>
      </c>
      <c r="C26">
        <v>34.56</v>
      </c>
      <c r="D26">
        <v>32</v>
      </c>
      <c r="E26">
        <v>0.5267</v>
      </c>
      <c r="F26">
        <f t="shared" si="0"/>
        <v>0.48929291560015775</v>
      </c>
      <c r="G26">
        <f t="shared" si="1"/>
        <v>0.037407084399842194</v>
      </c>
      <c r="H26">
        <f t="shared" si="2"/>
        <v>0.0013992899632969172</v>
      </c>
    </row>
    <row r="27" spans="1:8" ht="12.75">
      <c r="A27">
        <v>0.2681</v>
      </c>
      <c r="B27">
        <v>183</v>
      </c>
      <c r="C27">
        <v>39.53</v>
      </c>
      <c r="D27">
        <v>27</v>
      </c>
      <c r="E27">
        <v>0.5439</v>
      </c>
      <c r="F27">
        <f t="shared" si="0"/>
        <v>0.464284072932198</v>
      </c>
      <c r="G27">
        <f t="shared" si="1"/>
        <v>0.07961592706780207</v>
      </c>
      <c r="H27">
        <f t="shared" si="2"/>
        <v>0.006338695842865579</v>
      </c>
    </row>
    <row r="28" spans="1:8" ht="12.75">
      <c r="A28">
        <v>0.1236</v>
      </c>
      <c r="B28">
        <v>196</v>
      </c>
      <c r="C28">
        <v>26.7</v>
      </c>
      <c r="D28">
        <v>34</v>
      </c>
      <c r="E28">
        <v>0.4419</v>
      </c>
      <c r="F28">
        <f t="shared" si="0"/>
        <v>0.4465278630113212</v>
      </c>
      <c r="G28">
        <f t="shared" si="1"/>
        <v>-0.004627863011321176</v>
      </c>
      <c r="H28">
        <f t="shared" si="2"/>
        <v>2.1417116051554703E-05</v>
      </c>
    </row>
    <row r="29" spans="1:8" ht="12.75">
      <c r="A29">
        <v>0.13</v>
      </c>
      <c r="B29">
        <v>188</v>
      </c>
      <c r="C29">
        <v>30.77</v>
      </c>
      <c r="D29">
        <v>26</v>
      </c>
      <c r="E29">
        <v>0.3998</v>
      </c>
      <c r="F29">
        <f t="shared" si="0"/>
        <v>0.47498912117737024</v>
      </c>
      <c r="G29">
        <f t="shared" si="1"/>
        <v>-0.07518912117737026</v>
      </c>
      <c r="H29">
        <f t="shared" si="2"/>
        <v>0.005653403943425268</v>
      </c>
    </row>
    <row r="30" spans="1:8" ht="12.75">
      <c r="A30">
        <v>0.0896</v>
      </c>
      <c r="B30">
        <v>198</v>
      </c>
      <c r="C30">
        <v>25.67</v>
      </c>
      <c r="D30">
        <v>30</v>
      </c>
      <c r="E30">
        <v>0.4325</v>
      </c>
      <c r="F30">
        <f t="shared" si="0"/>
        <v>0.46031996482337817</v>
      </c>
      <c r="G30">
        <f t="shared" si="1"/>
        <v>-0.027819964823378174</v>
      </c>
      <c r="H30">
        <f t="shared" si="2"/>
        <v>0.000773950442773999</v>
      </c>
    </row>
    <row r="31" spans="1:8" ht="12.75">
      <c r="A31">
        <v>0.2071</v>
      </c>
      <c r="B31">
        <v>178</v>
      </c>
      <c r="C31">
        <v>36.22</v>
      </c>
      <c r="D31">
        <v>30</v>
      </c>
      <c r="E31">
        <v>0.4086</v>
      </c>
      <c r="F31">
        <f t="shared" si="0"/>
        <v>0.4679432887036982</v>
      </c>
      <c r="G31">
        <f t="shared" si="1"/>
        <v>-0.059343288703698205</v>
      </c>
      <c r="H31">
        <f t="shared" si="2"/>
        <v>0.003521625914170475</v>
      </c>
    </row>
    <row r="32" spans="1:8" ht="12.75">
      <c r="A32">
        <v>0.2244</v>
      </c>
      <c r="B32">
        <v>185</v>
      </c>
      <c r="C32">
        <v>36.55</v>
      </c>
      <c r="D32">
        <v>23</v>
      </c>
      <c r="E32">
        <v>0.4624</v>
      </c>
      <c r="F32">
        <f t="shared" si="0"/>
        <v>0.4682347852831529</v>
      </c>
      <c r="G32">
        <f t="shared" si="1"/>
        <v>-0.005834785283152899</v>
      </c>
      <c r="H32">
        <f t="shared" si="2"/>
        <v>3.404471930049766E-05</v>
      </c>
    </row>
    <row r="33" spans="1:8" ht="12.75">
      <c r="A33">
        <v>0.3437</v>
      </c>
      <c r="B33">
        <v>185</v>
      </c>
      <c r="C33">
        <v>34.91</v>
      </c>
      <c r="D33">
        <v>31</v>
      </c>
      <c r="E33">
        <v>0.4325</v>
      </c>
      <c r="F33">
        <f t="shared" si="0"/>
        <v>0.3856892684537372</v>
      </c>
      <c r="G33">
        <f t="shared" si="1"/>
        <v>0.04681073154626281</v>
      </c>
      <c r="H33">
        <f t="shared" si="2"/>
        <v>0.002191244587896284</v>
      </c>
    </row>
    <row r="34" spans="1:8" ht="12.75">
      <c r="A34">
        <v>0.1058</v>
      </c>
      <c r="B34">
        <v>191</v>
      </c>
      <c r="C34">
        <v>28.35</v>
      </c>
      <c r="D34">
        <v>28</v>
      </c>
      <c r="E34">
        <v>0.4903</v>
      </c>
      <c r="F34">
        <f t="shared" si="0"/>
        <v>0.4698698121793782</v>
      </c>
      <c r="G34">
        <f t="shared" si="1"/>
        <v>0.020430187820621837</v>
      </c>
      <c r="H34">
        <f t="shared" si="2"/>
        <v>0.0004173925743858848</v>
      </c>
    </row>
    <row r="35" spans="1:8" ht="12.75">
      <c r="A35">
        <v>0.2326</v>
      </c>
      <c r="B35">
        <v>185</v>
      </c>
      <c r="C35">
        <v>33.53</v>
      </c>
      <c r="D35">
        <v>27</v>
      </c>
      <c r="E35">
        <v>0.4802</v>
      </c>
      <c r="F35">
        <f t="shared" si="0"/>
        <v>0.4380992727810662</v>
      </c>
      <c r="G35">
        <f t="shared" si="1"/>
        <v>0.04210072721893382</v>
      </c>
      <c r="H35">
        <f t="shared" si="2"/>
        <v>0.001772471232363075</v>
      </c>
    </row>
    <row r="36" spans="1:8" ht="12.75">
      <c r="A36">
        <v>0.1577</v>
      </c>
      <c r="B36">
        <v>193</v>
      </c>
      <c r="C36">
        <v>31.07</v>
      </c>
      <c r="D36">
        <v>25</v>
      </c>
      <c r="E36">
        <v>0.4345</v>
      </c>
      <c r="F36">
        <f t="shared" si="0"/>
        <v>0.4651297890925099</v>
      </c>
      <c r="G36">
        <f t="shared" si="1"/>
        <v>-0.030629789092509907</v>
      </c>
      <c r="H36">
        <f t="shared" si="2"/>
        <v>0.0009381839798516388</v>
      </c>
    </row>
    <row r="37" spans="1:8" ht="12.75">
      <c r="A37">
        <v>0.2327</v>
      </c>
      <c r="B37">
        <v>185</v>
      </c>
      <c r="C37">
        <v>36.52</v>
      </c>
      <c r="D37">
        <v>32</v>
      </c>
      <c r="E37">
        <v>0.4819</v>
      </c>
      <c r="F37">
        <f t="shared" si="0"/>
        <v>0.45862150040432315</v>
      </c>
      <c r="G37">
        <f t="shared" si="1"/>
        <v>0.02327849959567685</v>
      </c>
      <c r="H37">
        <f t="shared" si="2"/>
        <v>0.0005418885434259272</v>
      </c>
    </row>
    <row r="38" spans="1:8" ht="12.75">
      <c r="A38">
        <v>0.1256</v>
      </c>
      <c r="B38">
        <v>196</v>
      </c>
      <c r="C38">
        <v>27.87</v>
      </c>
      <c r="D38">
        <v>29</v>
      </c>
      <c r="E38">
        <v>0.6244</v>
      </c>
      <c r="F38">
        <f t="shared" si="0"/>
        <v>0.4572094103509663</v>
      </c>
      <c r="G38">
        <f t="shared" si="1"/>
        <v>0.16719058964903366</v>
      </c>
      <c r="H38">
        <f t="shared" si="2"/>
        <v>0.02795269326719156</v>
      </c>
    </row>
    <row r="39" spans="1:8" ht="12.75">
      <c r="A39">
        <v>0.107</v>
      </c>
      <c r="B39">
        <v>198</v>
      </c>
      <c r="C39">
        <v>24.31</v>
      </c>
      <c r="D39">
        <v>34</v>
      </c>
      <c r="E39">
        <v>0.3991</v>
      </c>
      <c r="F39">
        <f t="shared" si="0"/>
        <v>0.4380447285551796</v>
      </c>
      <c r="G39">
        <f t="shared" si="1"/>
        <v>-0.03894472855517961</v>
      </c>
      <c r="H39">
        <f t="shared" si="2"/>
        <v>0.001516691882236622</v>
      </c>
    </row>
    <row r="40" spans="1:8" ht="12.75">
      <c r="A40">
        <v>0.1343</v>
      </c>
      <c r="B40">
        <v>193</v>
      </c>
      <c r="C40">
        <v>31.26</v>
      </c>
      <c r="D40">
        <v>28</v>
      </c>
      <c r="E40">
        <v>0.4414</v>
      </c>
      <c r="F40">
        <f t="shared" si="0"/>
        <v>0.4778479829101643</v>
      </c>
      <c r="G40">
        <f t="shared" si="1"/>
        <v>-0.03644798291016427</v>
      </c>
      <c r="H40">
        <f t="shared" si="2"/>
        <v>0.0013284554582196264</v>
      </c>
    </row>
    <row r="41" spans="1:8" ht="12.75">
      <c r="A41">
        <v>0.0586</v>
      </c>
      <c r="B41">
        <v>196</v>
      </c>
      <c r="C41">
        <v>22.18</v>
      </c>
      <c r="D41">
        <v>23</v>
      </c>
      <c r="E41">
        <v>0.4013</v>
      </c>
      <c r="F41">
        <f t="shared" si="0"/>
        <v>0.45295419316226687</v>
      </c>
      <c r="G41">
        <f t="shared" si="1"/>
        <v>-0.05165419316226688</v>
      </c>
      <c r="H41">
        <f t="shared" si="2"/>
        <v>0.0026681556712447787</v>
      </c>
    </row>
    <row r="42" spans="1:8" ht="12.75">
      <c r="A42">
        <v>0.2383</v>
      </c>
      <c r="B42">
        <v>185</v>
      </c>
      <c r="C42">
        <v>35.25</v>
      </c>
      <c r="D42">
        <v>26</v>
      </c>
      <c r="E42">
        <v>0.3801</v>
      </c>
      <c r="F42">
        <f t="shared" si="0"/>
        <v>0.44888379786845445</v>
      </c>
      <c r="G42">
        <f t="shared" si="1"/>
        <v>-0.06878379786845445</v>
      </c>
      <c r="H42">
        <f t="shared" si="2"/>
        <v>0.004731210849208399</v>
      </c>
    </row>
    <row r="43" spans="1:8" ht="12.75">
      <c r="A43">
        <v>0.1006</v>
      </c>
      <c r="B43">
        <v>198</v>
      </c>
      <c r="C43">
        <v>22.87</v>
      </c>
      <c r="D43">
        <v>30</v>
      </c>
      <c r="E43">
        <v>0.3498</v>
      </c>
      <c r="F43">
        <f t="shared" si="0"/>
        <v>0.43250171871434134</v>
      </c>
      <c r="G43">
        <f t="shared" si="1"/>
        <v>-0.08270171871434134</v>
      </c>
      <c r="H43">
        <f t="shared" si="2"/>
        <v>0.006839574278306037</v>
      </c>
    </row>
    <row r="44" spans="1:8" ht="12.75">
      <c r="A44">
        <v>0.2164</v>
      </c>
      <c r="B44">
        <v>193</v>
      </c>
      <c r="C44">
        <v>24.49</v>
      </c>
      <c r="D44">
        <v>32</v>
      </c>
      <c r="E44">
        <v>0.3185</v>
      </c>
      <c r="F44">
        <f t="shared" si="0"/>
        <v>0.3779693297839634</v>
      </c>
      <c r="G44">
        <f t="shared" si="1"/>
        <v>-0.05946932978396341</v>
      </c>
      <c r="H44">
        <f t="shared" si="2"/>
        <v>0.0035366011849537974</v>
      </c>
    </row>
    <row r="45" spans="1:8" ht="12.75">
      <c r="A45">
        <v>0.1485</v>
      </c>
      <c r="B45">
        <v>198</v>
      </c>
      <c r="C45">
        <v>23.57</v>
      </c>
      <c r="D45">
        <v>27</v>
      </c>
      <c r="E45">
        <v>0.3097</v>
      </c>
      <c r="F45">
        <f t="shared" si="0"/>
        <v>0.41325410154050246</v>
      </c>
      <c r="G45">
        <f t="shared" si="1"/>
        <v>-0.10355410154050249</v>
      </c>
      <c r="H45">
        <f t="shared" si="2"/>
        <v>0.010723451945860699</v>
      </c>
    </row>
    <row r="46" spans="1:8" ht="12.75">
      <c r="A46">
        <v>0.227</v>
      </c>
      <c r="B46">
        <v>191</v>
      </c>
      <c r="C46">
        <v>31.72</v>
      </c>
      <c r="D46">
        <v>27</v>
      </c>
      <c r="E46">
        <v>0.4319</v>
      </c>
      <c r="F46">
        <f t="shared" si="0"/>
        <v>0.43007201098630377</v>
      </c>
      <c r="G46">
        <f t="shared" si="1"/>
        <v>0.0018279890136962407</v>
      </c>
      <c r="H46">
        <f t="shared" si="2"/>
        <v>3.341543834194155E-06</v>
      </c>
    </row>
    <row r="47" spans="1:8" ht="12.75">
      <c r="A47">
        <v>0.1649</v>
      </c>
      <c r="B47">
        <v>188</v>
      </c>
      <c r="C47">
        <v>27.9</v>
      </c>
      <c r="D47">
        <v>25</v>
      </c>
      <c r="E47">
        <v>0.3799</v>
      </c>
      <c r="F47">
        <f t="shared" si="0"/>
        <v>0.43403979609992516</v>
      </c>
      <c r="G47">
        <f t="shared" si="1"/>
        <v>-0.05413979609992514</v>
      </c>
      <c r="H47">
        <f t="shared" si="2"/>
        <v>0.0029311175217414695</v>
      </c>
    </row>
    <row r="48" spans="1:8" ht="12.75">
      <c r="A48">
        <v>0.1188</v>
      </c>
      <c r="B48">
        <v>191</v>
      </c>
      <c r="C48">
        <v>22.74</v>
      </c>
      <c r="D48">
        <v>24</v>
      </c>
      <c r="E48">
        <v>0.4091</v>
      </c>
      <c r="F48">
        <f t="shared" si="0"/>
        <v>0.42124050844380656</v>
      </c>
      <c r="G48">
        <f t="shared" si="1"/>
        <v>-0.012140508443806541</v>
      </c>
      <c r="H48">
        <f t="shared" si="2"/>
        <v>0.00014739194527413793</v>
      </c>
    </row>
    <row r="49" spans="1:8" ht="12.75">
      <c r="A49">
        <v>0.194</v>
      </c>
      <c r="B49">
        <v>193</v>
      </c>
      <c r="C49">
        <v>20.62</v>
      </c>
      <c r="D49">
        <v>27</v>
      </c>
      <c r="E49">
        <v>0.3588</v>
      </c>
      <c r="F49">
        <f t="shared" si="0"/>
        <v>0.36284637957955146</v>
      </c>
      <c r="G49">
        <f t="shared" si="1"/>
        <v>-0.004046379579551451</v>
      </c>
      <c r="H49">
        <f t="shared" si="2"/>
        <v>1.637318770181098E-05</v>
      </c>
    </row>
    <row r="50" spans="1:8" ht="12.75">
      <c r="A50">
        <v>0.2495</v>
      </c>
      <c r="B50">
        <v>185</v>
      </c>
      <c r="C50">
        <v>30.46</v>
      </c>
      <c r="D50">
        <v>25</v>
      </c>
      <c r="E50">
        <v>0.4727</v>
      </c>
      <c r="F50">
        <f t="shared" si="0"/>
        <v>0.40601323185986826</v>
      </c>
      <c r="G50">
        <f t="shared" si="1"/>
        <v>0.06668676814013175</v>
      </c>
      <c r="H50">
        <f t="shared" si="2"/>
        <v>0.00444712504497569</v>
      </c>
    </row>
    <row r="51" spans="1:8" ht="12.75">
      <c r="A51">
        <v>0.2378</v>
      </c>
      <c r="B51">
        <v>185</v>
      </c>
      <c r="C51">
        <v>32.38</v>
      </c>
      <c r="D51">
        <v>27</v>
      </c>
      <c r="E51">
        <v>0.3212</v>
      </c>
      <c r="F51">
        <f t="shared" si="0"/>
        <v>0.4262993859877884</v>
      </c>
      <c r="G51">
        <f t="shared" si="1"/>
        <v>-0.1050993859877884</v>
      </c>
      <c r="H51">
        <f t="shared" si="2"/>
        <v>0.011045880935010131</v>
      </c>
    </row>
    <row r="52" spans="1:8" ht="12.75">
      <c r="A52">
        <v>0.1592</v>
      </c>
      <c r="B52">
        <v>191</v>
      </c>
      <c r="C52">
        <v>25.75</v>
      </c>
      <c r="D52">
        <v>31</v>
      </c>
      <c r="E52">
        <v>0.3418</v>
      </c>
      <c r="F52">
        <f t="shared" si="0"/>
        <v>0.41871955126376653</v>
      </c>
      <c r="G52">
        <f t="shared" si="1"/>
        <v>-0.07691955126376654</v>
      </c>
      <c r="H52">
        <f t="shared" si="2"/>
        <v>0.005916617366619209</v>
      </c>
    </row>
    <row r="53" spans="1:8" ht="12.75">
      <c r="A53">
        <v>0.2069</v>
      </c>
      <c r="B53">
        <v>170</v>
      </c>
      <c r="C53">
        <v>33.84</v>
      </c>
      <c r="D53">
        <v>30</v>
      </c>
      <c r="E53">
        <v>0.4285</v>
      </c>
      <c r="F53">
        <f t="shared" si="0"/>
        <v>0.44557283528771185</v>
      </c>
      <c r="G53">
        <f t="shared" si="1"/>
        <v>-0.017072835287711863</v>
      </c>
      <c r="H53">
        <f t="shared" si="2"/>
        <v>0.0002914817047613394</v>
      </c>
    </row>
    <row r="54" spans="1:8" ht="12.75">
      <c r="A54">
        <v>0.2084</v>
      </c>
      <c r="B54">
        <v>185</v>
      </c>
      <c r="C54">
        <v>27.83</v>
      </c>
      <c r="D54">
        <v>25</v>
      </c>
      <c r="E54">
        <v>0.3917</v>
      </c>
      <c r="F54">
        <f t="shared" si="0"/>
        <v>0.4081231590688337</v>
      </c>
      <c r="G54">
        <f t="shared" si="1"/>
        <v>-0.01642315906883368</v>
      </c>
      <c r="H54">
        <f t="shared" si="2"/>
        <v>0.000269720153800214</v>
      </c>
    </row>
    <row r="55" spans="1:8" ht="12.75">
      <c r="A55">
        <v>0.0877</v>
      </c>
      <c r="B55">
        <v>193</v>
      </c>
      <c r="C55">
        <v>21.67</v>
      </c>
      <c r="D55">
        <v>26</v>
      </c>
      <c r="E55">
        <v>0.5769</v>
      </c>
      <c r="F55">
        <f t="shared" si="0"/>
        <v>0.42991404380335385</v>
      </c>
      <c r="G55">
        <f t="shared" si="1"/>
        <v>0.14698595619664612</v>
      </c>
      <c r="H55">
        <f t="shared" si="2"/>
        <v>0.02160487131904237</v>
      </c>
    </row>
    <row r="56" spans="1:8" ht="12.75">
      <c r="A56">
        <v>0.101</v>
      </c>
      <c r="B56">
        <v>193</v>
      </c>
      <c r="C56">
        <v>21.79</v>
      </c>
      <c r="D56">
        <v>24</v>
      </c>
      <c r="E56">
        <v>0.4773</v>
      </c>
      <c r="F56">
        <f t="shared" si="0"/>
        <v>0.42461667244519896</v>
      </c>
      <c r="G56">
        <f t="shared" si="1"/>
        <v>0.05268332755480104</v>
      </c>
      <c r="H56">
        <f t="shared" si="2"/>
        <v>0.0027755330022464584</v>
      </c>
    </row>
    <row r="57" spans="1:8" ht="12.75">
      <c r="A57">
        <v>0.0942</v>
      </c>
      <c r="B57">
        <v>201</v>
      </c>
      <c r="C57">
        <v>20.17</v>
      </c>
      <c r="D57">
        <v>26</v>
      </c>
      <c r="E57">
        <v>0.4512</v>
      </c>
      <c r="F57">
        <f t="shared" si="0"/>
        <v>0.4186464997678853</v>
      </c>
      <c r="G57">
        <f t="shared" si="1"/>
        <v>0.032553500232114674</v>
      </c>
      <c r="H57">
        <f t="shared" si="2"/>
        <v>0.0010597303773622901</v>
      </c>
    </row>
    <row r="58" spans="1:8" ht="12.75">
      <c r="A58">
        <v>0.055</v>
      </c>
      <c r="B58">
        <v>193</v>
      </c>
      <c r="C58">
        <v>29.07</v>
      </c>
      <c r="D58">
        <v>31</v>
      </c>
      <c r="E58">
        <v>0.3096</v>
      </c>
      <c r="F58">
        <f t="shared" si="0"/>
        <v>0.5027466752445641</v>
      </c>
      <c r="G58">
        <f t="shared" si="1"/>
        <v>-0.19314667524456408</v>
      </c>
      <c r="H58">
        <f t="shared" si="2"/>
        <v>0.037305638158029106</v>
      </c>
    </row>
    <row r="59" spans="1:8" ht="12.75">
      <c r="A59">
        <v>0.1071</v>
      </c>
      <c r="B59">
        <v>196</v>
      </c>
      <c r="C59">
        <v>24.28</v>
      </c>
      <c r="D59">
        <v>24</v>
      </c>
      <c r="E59">
        <v>0.3089</v>
      </c>
      <c r="F59">
        <f t="shared" si="0"/>
        <v>0.4421229968103755</v>
      </c>
      <c r="G59">
        <f t="shared" si="1"/>
        <v>-0.13322299681037547</v>
      </c>
      <c r="H59">
        <f t="shared" si="2"/>
        <v>0.017748366879137313</v>
      </c>
    </row>
    <row r="60" spans="1:8" ht="12.75">
      <c r="A60">
        <v>0.0728</v>
      </c>
      <c r="B60">
        <v>193</v>
      </c>
      <c r="C60">
        <v>19.24</v>
      </c>
      <c r="D60">
        <v>27</v>
      </c>
      <c r="E60">
        <v>0.4573</v>
      </c>
      <c r="F60">
        <f t="shared" si="0"/>
        <v>0.4186584146228569</v>
      </c>
      <c r="G60">
        <f t="shared" si="1"/>
        <v>0.03864158537714307</v>
      </c>
      <c r="H60">
        <f t="shared" si="2"/>
        <v>0.0014931721204590374</v>
      </c>
    </row>
    <row r="61" spans="1:8" ht="12.75">
      <c r="A61">
        <v>0.2771</v>
      </c>
      <c r="B61">
        <v>180</v>
      </c>
      <c r="C61">
        <v>27.07</v>
      </c>
      <c r="D61">
        <v>28</v>
      </c>
      <c r="E61">
        <v>0.3214</v>
      </c>
      <c r="F61">
        <f t="shared" si="0"/>
        <v>0.36040369913405346</v>
      </c>
      <c r="G61">
        <f t="shared" si="1"/>
        <v>-0.03900369913405344</v>
      </c>
      <c r="H61">
        <f t="shared" si="2"/>
        <v>0.001521288546139761</v>
      </c>
    </row>
    <row r="62" spans="1:8" ht="12.75">
      <c r="A62">
        <v>0.0528</v>
      </c>
      <c r="B62">
        <v>196</v>
      </c>
      <c r="C62">
        <v>18.95</v>
      </c>
      <c r="D62">
        <v>22</v>
      </c>
      <c r="E62">
        <v>0.5437</v>
      </c>
      <c r="F62">
        <f t="shared" si="0"/>
        <v>0.43155140463651487</v>
      </c>
      <c r="G62">
        <f t="shared" si="1"/>
        <v>0.11214859536348509</v>
      </c>
      <c r="H62">
        <f t="shared" si="2"/>
        <v>0.01257730744200271</v>
      </c>
    </row>
    <row r="63" spans="1:8" ht="12.75">
      <c r="A63">
        <v>0.213</v>
      </c>
      <c r="B63">
        <v>188</v>
      </c>
      <c r="C63">
        <v>21.59</v>
      </c>
      <c r="D63">
        <v>30</v>
      </c>
      <c r="E63">
        <v>0.4121</v>
      </c>
      <c r="F63">
        <f t="shared" si="0"/>
        <v>0.3558711532109276</v>
      </c>
      <c r="G63">
        <f t="shared" si="1"/>
        <v>0.05622884678907242</v>
      </c>
      <c r="H63">
        <f t="shared" si="2"/>
        <v>0.0031616832112289794</v>
      </c>
    </row>
    <row r="64" spans="1:8" ht="12.75">
      <c r="A64">
        <v>0.1356</v>
      </c>
      <c r="B64">
        <v>193</v>
      </c>
      <c r="C64">
        <v>13.27</v>
      </c>
      <c r="D64">
        <v>31</v>
      </c>
      <c r="E64">
        <v>0.2185</v>
      </c>
      <c r="F64">
        <f t="shared" si="0"/>
        <v>0.33559903372252464</v>
      </c>
      <c r="G64">
        <f t="shared" si="1"/>
        <v>-0.11709903372252464</v>
      </c>
      <c r="H64">
        <f t="shared" si="2"/>
        <v>0.013712183698748964</v>
      </c>
    </row>
    <row r="65" spans="1:8" ht="12.75">
      <c r="A65">
        <v>0.1043</v>
      </c>
      <c r="B65">
        <v>196</v>
      </c>
      <c r="C65">
        <v>16.3</v>
      </c>
      <c r="D65">
        <v>23</v>
      </c>
      <c r="E65">
        <v>0.3313</v>
      </c>
      <c r="F65">
        <f t="shared" si="0"/>
        <v>0.38212717481247654</v>
      </c>
      <c r="G65">
        <f t="shared" si="1"/>
        <v>-0.05082717481247656</v>
      </c>
      <c r="H65">
        <f t="shared" si="2"/>
        <v>0.0025834016994180516</v>
      </c>
    </row>
    <row r="66" spans="1:8" ht="12.75">
      <c r="A66">
        <v>0.113</v>
      </c>
      <c r="B66">
        <v>191</v>
      </c>
      <c r="C66">
        <v>23.01</v>
      </c>
      <c r="D66">
        <v>25</v>
      </c>
      <c r="E66">
        <v>0.3302</v>
      </c>
      <c r="F66">
        <f t="shared" si="0"/>
        <v>0.4259892602313087</v>
      </c>
      <c r="G66">
        <f t="shared" si="1"/>
        <v>-0.09578926023130868</v>
      </c>
      <c r="H66">
        <f t="shared" si="2"/>
        <v>0.009175582375661375</v>
      </c>
    </row>
    <row r="67" spans="1:8" ht="12.75">
      <c r="A67">
        <v>0.1477</v>
      </c>
      <c r="B67">
        <v>196</v>
      </c>
      <c r="C67">
        <v>20.31</v>
      </c>
      <c r="D67">
        <v>31</v>
      </c>
      <c r="E67">
        <v>0.4677</v>
      </c>
      <c r="F67">
        <f aca="true" t="shared" si="3" ref="F67:F97">A67*$J$2+B67*$J$3+C67*$J$4+D67*$J$5+$J$6</f>
        <v>0.3852012580675671</v>
      </c>
      <c r="G67">
        <f aca="true" t="shared" si="4" ref="G67:G97">E67-F67</f>
        <v>0.0824987419324329</v>
      </c>
      <c r="H67">
        <f aca="true" t="shared" si="5" ref="H67:H97">G67*G67</f>
        <v>0.0068060424204341614</v>
      </c>
    </row>
    <row r="68" spans="1:8" ht="12.75">
      <c r="A68">
        <v>0.1317</v>
      </c>
      <c r="B68">
        <v>188</v>
      </c>
      <c r="C68">
        <v>17.46</v>
      </c>
      <c r="D68">
        <v>33</v>
      </c>
      <c r="E68">
        <v>0.2406</v>
      </c>
      <c r="F68">
        <f t="shared" si="3"/>
        <v>0.36677849340509483</v>
      </c>
      <c r="G68">
        <f t="shared" si="4"/>
        <v>-0.12617849340509482</v>
      </c>
      <c r="H68">
        <f t="shared" si="5"/>
        <v>0.015921012197979558</v>
      </c>
    </row>
    <row r="69" spans="1:8" ht="12.75">
      <c r="A69">
        <v>0.2187</v>
      </c>
      <c r="B69">
        <v>191</v>
      </c>
      <c r="C69">
        <v>21.95</v>
      </c>
      <c r="D69">
        <v>28</v>
      </c>
      <c r="E69">
        <v>0.3007</v>
      </c>
      <c r="F69">
        <f t="shared" si="3"/>
        <v>0.3581015243332144</v>
      </c>
      <c r="G69">
        <f t="shared" si="4"/>
        <v>-0.05740152433321438</v>
      </c>
      <c r="H69">
        <f t="shared" si="5"/>
        <v>0.003294934995776603</v>
      </c>
    </row>
    <row r="70" spans="1:8" ht="12.75">
      <c r="A70">
        <v>0.2127</v>
      </c>
      <c r="B70">
        <v>188</v>
      </c>
      <c r="C70">
        <v>14.57</v>
      </c>
      <c r="D70">
        <v>37</v>
      </c>
      <c r="E70">
        <v>0.2471</v>
      </c>
      <c r="F70">
        <f t="shared" si="3"/>
        <v>0.2976827382653831</v>
      </c>
      <c r="G70">
        <f t="shared" si="4"/>
        <v>-0.05058273826538312</v>
      </c>
      <c r="H70">
        <f t="shared" si="5"/>
        <v>0.0025586134104242536</v>
      </c>
    </row>
    <row r="71" spans="1:8" ht="12.75">
      <c r="A71">
        <v>0.2547</v>
      </c>
      <c r="B71">
        <v>160</v>
      </c>
      <c r="C71">
        <v>34.55</v>
      </c>
      <c r="D71">
        <v>28</v>
      </c>
      <c r="E71">
        <v>0.2894</v>
      </c>
      <c r="F71">
        <f t="shared" si="3"/>
        <v>0.42096148664511773</v>
      </c>
      <c r="G71">
        <f t="shared" si="4"/>
        <v>-0.13156148664511774</v>
      </c>
      <c r="H71">
        <f t="shared" si="5"/>
        <v>0.017308424768273493</v>
      </c>
    </row>
    <row r="72" spans="1:8" ht="12.75">
      <c r="A72">
        <v>0.1591</v>
      </c>
      <c r="B72">
        <v>191</v>
      </c>
      <c r="C72">
        <v>22</v>
      </c>
      <c r="D72">
        <v>24</v>
      </c>
      <c r="E72">
        <v>0.3682</v>
      </c>
      <c r="F72">
        <f t="shared" si="3"/>
        <v>0.39335771139645126</v>
      </c>
      <c r="G72">
        <f t="shared" si="4"/>
        <v>-0.025157711396451232</v>
      </c>
      <c r="H72">
        <f t="shared" si="5"/>
        <v>0.0006329104427071322</v>
      </c>
    </row>
    <row r="73" spans="1:8" ht="12.75">
      <c r="A73">
        <v>0.0898</v>
      </c>
      <c r="B73">
        <v>196</v>
      </c>
      <c r="C73">
        <v>13.37</v>
      </c>
      <c r="D73">
        <v>34</v>
      </c>
      <c r="E73">
        <v>0.389</v>
      </c>
      <c r="F73">
        <f t="shared" si="3"/>
        <v>0.3614042572845563</v>
      </c>
      <c r="G73">
        <f t="shared" si="4"/>
        <v>0.02759574271544374</v>
      </c>
      <c r="H73">
        <f t="shared" si="5"/>
        <v>0.0007615250160169662</v>
      </c>
    </row>
    <row r="74" spans="1:8" ht="12.75">
      <c r="A74">
        <v>0.2146</v>
      </c>
      <c r="B74">
        <v>188</v>
      </c>
      <c r="C74">
        <v>20.51</v>
      </c>
      <c r="D74">
        <v>24</v>
      </c>
      <c r="E74">
        <v>0.512</v>
      </c>
      <c r="F74">
        <f t="shared" si="3"/>
        <v>0.3498075154608809</v>
      </c>
      <c r="G74">
        <f t="shared" si="4"/>
        <v>0.1621924845391191</v>
      </c>
      <c r="H74">
        <f t="shared" si="5"/>
        <v>0.02630640204097239</v>
      </c>
    </row>
    <row r="75" spans="1:8" ht="12.75">
      <c r="A75">
        <v>0.1871</v>
      </c>
      <c r="B75">
        <v>183</v>
      </c>
      <c r="C75">
        <v>19.78</v>
      </c>
      <c r="D75">
        <v>28</v>
      </c>
      <c r="E75">
        <v>0.4449</v>
      </c>
      <c r="F75">
        <f t="shared" si="3"/>
        <v>0.3546048751718153</v>
      </c>
      <c r="G75">
        <f t="shared" si="4"/>
        <v>0.09029512482818469</v>
      </c>
      <c r="H75">
        <f t="shared" si="5"/>
        <v>0.008153209567737456</v>
      </c>
    </row>
    <row r="76" spans="1:8" ht="12.75">
      <c r="A76">
        <v>0.1528</v>
      </c>
      <c r="B76">
        <v>191</v>
      </c>
      <c r="C76">
        <v>16.36</v>
      </c>
      <c r="D76">
        <v>33</v>
      </c>
      <c r="E76">
        <v>0.4035</v>
      </c>
      <c r="F76">
        <f t="shared" si="3"/>
        <v>0.348125661312815</v>
      </c>
      <c r="G76">
        <f t="shared" si="4"/>
        <v>0.055374338687185</v>
      </c>
      <c r="H76">
        <f t="shared" si="5"/>
        <v>0.003066317385043073</v>
      </c>
    </row>
    <row r="77" spans="1:8" ht="12.75">
      <c r="A77">
        <v>0.156</v>
      </c>
      <c r="B77">
        <v>191</v>
      </c>
      <c r="C77">
        <v>16.03</v>
      </c>
      <c r="D77">
        <v>23</v>
      </c>
      <c r="E77">
        <v>0.2683</v>
      </c>
      <c r="F77">
        <f t="shared" si="3"/>
        <v>0.3491605393100791</v>
      </c>
      <c r="G77">
        <f t="shared" si="4"/>
        <v>-0.08086053931007914</v>
      </c>
      <c r="H77">
        <f t="shared" si="5"/>
        <v>0.006538426817516854</v>
      </c>
    </row>
    <row r="78" spans="1:8" ht="12.75">
      <c r="A78">
        <v>0.2348</v>
      </c>
      <c r="B78">
        <v>188</v>
      </c>
      <c r="C78">
        <v>24.27</v>
      </c>
      <c r="D78">
        <v>26</v>
      </c>
      <c r="E78">
        <v>0.2719</v>
      </c>
      <c r="F78">
        <f t="shared" si="3"/>
        <v>0.3668903922117139</v>
      </c>
      <c r="G78">
        <f t="shared" si="4"/>
        <v>-0.0949903922117139</v>
      </c>
      <c r="H78">
        <f t="shared" si="5"/>
        <v>0.009023174612535238</v>
      </c>
    </row>
    <row r="79" spans="1:8" ht="12.75">
      <c r="A79">
        <v>0.1623</v>
      </c>
      <c r="B79">
        <v>180</v>
      </c>
      <c r="C79">
        <v>18.49</v>
      </c>
      <c r="D79">
        <v>28</v>
      </c>
      <c r="E79">
        <v>0.3408</v>
      </c>
      <c r="F79">
        <f t="shared" si="3"/>
        <v>0.3566996188539225</v>
      </c>
      <c r="G79">
        <f t="shared" si="4"/>
        <v>-0.015899618853922493</v>
      </c>
      <c r="H79">
        <f t="shared" si="5"/>
        <v>0.0002527978797000076</v>
      </c>
    </row>
    <row r="80" spans="1:8" ht="12.75">
      <c r="A80">
        <v>0.1239</v>
      </c>
      <c r="B80">
        <v>180</v>
      </c>
      <c r="C80">
        <v>17.76</v>
      </c>
      <c r="D80">
        <v>26</v>
      </c>
      <c r="E80">
        <v>0.4393</v>
      </c>
      <c r="F80">
        <f t="shared" si="3"/>
        <v>0.37317716032158754</v>
      </c>
      <c r="G80">
        <f t="shared" si="4"/>
        <v>0.06612283967841248</v>
      </c>
      <c r="H80">
        <f t="shared" si="5"/>
        <v>0.00437222992713704</v>
      </c>
    </row>
    <row r="81" spans="1:8" ht="12.75">
      <c r="A81">
        <v>0.2178</v>
      </c>
      <c r="B81">
        <v>185</v>
      </c>
      <c r="C81">
        <v>13.31</v>
      </c>
      <c r="D81">
        <v>25</v>
      </c>
      <c r="E81">
        <v>0.3004</v>
      </c>
      <c r="F81">
        <f t="shared" si="3"/>
        <v>0.2900243551134574</v>
      </c>
      <c r="G81">
        <f t="shared" si="4"/>
        <v>0.010375644886542579</v>
      </c>
      <c r="H81">
        <f t="shared" si="5"/>
        <v>0.00010765400681163716</v>
      </c>
    </row>
    <row r="82" spans="1:8" ht="12.75">
      <c r="A82">
        <v>0.1608</v>
      </c>
      <c r="B82">
        <v>185</v>
      </c>
      <c r="C82">
        <v>17.41</v>
      </c>
      <c r="D82">
        <v>26</v>
      </c>
      <c r="E82">
        <v>0.3503</v>
      </c>
      <c r="F82">
        <f t="shared" si="3"/>
        <v>0.35267488632033217</v>
      </c>
      <c r="G82">
        <f t="shared" si="4"/>
        <v>-0.00237488632033217</v>
      </c>
      <c r="H82">
        <f t="shared" si="5"/>
        <v>5.640085034500875E-06</v>
      </c>
    </row>
    <row r="83" spans="1:8" ht="12.75">
      <c r="A83">
        <v>0.0805</v>
      </c>
      <c r="B83">
        <v>193</v>
      </c>
      <c r="C83">
        <v>13.67</v>
      </c>
      <c r="D83">
        <v>25</v>
      </c>
      <c r="E83">
        <v>0.4388</v>
      </c>
      <c r="F83">
        <f t="shared" si="3"/>
        <v>0.3721785136801342</v>
      </c>
      <c r="G83">
        <f t="shared" si="4"/>
        <v>0.06662148631986581</v>
      </c>
      <c r="H83">
        <f t="shared" si="5"/>
        <v>0.004438422439468067</v>
      </c>
    </row>
    <row r="84" spans="1:8" ht="12.75">
      <c r="A84">
        <v>0.1776</v>
      </c>
      <c r="B84">
        <v>193</v>
      </c>
      <c r="C84">
        <v>17.46</v>
      </c>
      <c r="D84">
        <v>27</v>
      </c>
      <c r="E84">
        <v>0.2578</v>
      </c>
      <c r="F84">
        <f t="shared" si="3"/>
        <v>0.3472722040829682</v>
      </c>
      <c r="G84">
        <f t="shared" si="4"/>
        <v>-0.08947220408296824</v>
      </c>
      <c r="H84">
        <f t="shared" si="5"/>
        <v>0.008005275303464319</v>
      </c>
    </row>
    <row r="85" spans="1:8" ht="12.75">
      <c r="A85">
        <v>0.1668</v>
      </c>
      <c r="B85">
        <v>185</v>
      </c>
      <c r="C85">
        <v>14.38</v>
      </c>
      <c r="D85">
        <v>35</v>
      </c>
      <c r="E85">
        <v>0.2989</v>
      </c>
      <c r="F85">
        <f t="shared" si="3"/>
        <v>0.32099020608417245</v>
      </c>
      <c r="G85">
        <f t="shared" si="4"/>
        <v>-0.022090206084172448</v>
      </c>
      <c r="H85">
        <f t="shared" si="5"/>
        <v>0.00048797720484120943</v>
      </c>
    </row>
    <row r="86" spans="1:8" ht="12.75">
      <c r="A86">
        <v>0.1072</v>
      </c>
      <c r="B86">
        <v>188</v>
      </c>
      <c r="C86">
        <v>12.12</v>
      </c>
      <c r="D86">
        <v>31</v>
      </c>
      <c r="E86">
        <v>0.4455</v>
      </c>
      <c r="F86">
        <f t="shared" si="3"/>
        <v>0.33976720430724583</v>
      </c>
      <c r="G86">
        <f t="shared" si="4"/>
        <v>0.10573279569275418</v>
      </c>
      <c r="H86">
        <f t="shared" si="5"/>
        <v>0.011179424085005697</v>
      </c>
    </row>
    <row r="87" spans="1:8" ht="12.75">
      <c r="A87">
        <v>0.1821</v>
      </c>
      <c r="B87">
        <v>185</v>
      </c>
      <c r="C87">
        <v>12.63</v>
      </c>
      <c r="D87">
        <v>25</v>
      </c>
      <c r="E87">
        <v>0.3087</v>
      </c>
      <c r="F87">
        <f t="shared" si="3"/>
        <v>0.30433661941801593</v>
      </c>
      <c r="G87">
        <f t="shared" si="4"/>
        <v>0.004363380581984044</v>
      </c>
      <c r="H87">
        <f t="shared" si="5"/>
        <v>1.9039090103235418E-05</v>
      </c>
    </row>
    <row r="88" spans="1:8" ht="12.75">
      <c r="A88">
        <v>0.188</v>
      </c>
      <c r="B88">
        <v>180</v>
      </c>
      <c r="C88">
        <v>12.24</v>
      </c>
      <c r="D88">
        <v>30</v>
      </c>
      <c r="E88">
        <v>0.3678</v>
      </c>
      <c r="F88">
        <f t="shared" si="3"/>
        <v>0.29290413872696197</v>
      </c>
      <c r="G88">
        <f t="shared" si="4"/>
        <v>0.07489586127303804</v>
      </c>
      <c r="H88">
        <f t="shared" si="5"/>
        <v>0.00560939003583016</v>
      </c>
    </row>
    <row r="89" spans="1:8" ht="12.75">
      <c r="A89">
        <v>0.1167</v>
      </c>
      <c r="B89">
        <v>196</v>
      </c>
      <c r="C89">
        <v>12</v>
      </c>
      <c r="D89">
        <v>24</v>
      </c>
      <c r="E89">
        <v>0.3667</v>
      </c>
      <c r="F89">
        <f t="shared" si="3"/>
        <v>0.3413372714374801</v>
      </c>
      <c r="G89">
        <f t="shared" si="4"/>
        <v>0.02536272856251992</v>
      </c>
      <c r="H89">
        <f t="shared" si="5"/>
        <v>0.0006432680001360638</v>
      </c>
    </row>
    <row r="90" spans="1:8" ht="12.75">
      <c r="A90">
        <v>0.2617</v>
      </c>
      <c r="B90">
        <v>185</v>
      </c>
      <c r="C90">
        <v>24.46</v>
      </c>
      <c r="D90">
        <v>27</v>
      </c>
      <c r="E90">
        <v>0.3189</v>
      </c>
      <c r="F90">
        <f t="shared" si="3"/>
        <v>0.3515745481744461</v>
      </c>
      <c r="G90">
        <f t="shared" si="4"/>
        <v>-0.032674548174446094</v>
      </c>
      <c r="H90">
        <f t="shared" si="5"/>
        <v>0.0010676260984041985</v>
      </c>
    </row>
    <row r="91" spans="1:8" ht="12.75">
      <c r="A91">
        <v>0.1994</v>
      </c>
      <c r="B91">
        <v>188</v>
      </c>
      <c r="C91">
        <v>20.06</v>
      </c>
      <c r="D91">
        <v>27</v>
      </c>
      <c r="E91">
        <v>0.4187</v>
      </c>
      <c r="F91">
        <f t="shared" si="3"/>
        <v>0.3530454684452159</v>
      </c>
      <c r="G91">
        <f t="shared" si="4"/>
        <v>0.06565453155478412</v>
      </c>
      <c r="H91">
        <f t="shared" si="5"/>
        <v>0.004310517513678144</v>
      </c>
    </row>
    <row r="92" spans="1:8" ht="12.75">
      <c r="A92">
        <v>0.1706</v>
      </c>
      <c r="B92">
        <v>170</v>
      </c>
      <c r="C92">
        <v>17</v>
      </c>
      <c r="D92">
        <v>25</v>
      </c>
      <c r="E92">
        <v>0.5059</v>
      </c>
      <c r="F92">
        <f t="shared" si="3"/>
        <v>0.33720014066470505</v>
      </c>
      <c r="G92">
        <f t="shared" si="4"/>
        <v>0.16869985933529497</v>
      </c>
      <c r="H92">
        <f t="shared" si="5"/>
        <v>0.02845964253974831</v>
      </c>
    </row>
    <row r="93" spans="1:8" ht="12.75">
      <c r="A93">
        <v>0.1554</v>
      </c>
      <c r="B93">
        <v>183</v>
      </c>
      <c r="C93">
        <v>11.58</v>
      </c>
      <c r="D93">
        <v>24</v>
      </c>
      <c r="E93">
        <v>0.3195</v>
      </c>
      <c r="F93">
        <f t="shared" si="3"/>
        <v>0.3103732290046151</v>
      </c>
      <c r="G93">
        <f t="shared" si="4"/>
        <v>0.009126770995384892</v>
      </c>
      <c r="H93">
        <f t="shared" si="5"/>
        <v>8.329794880219893E-05</v>
      </c>
    </row>
    <row r="94" spans="1:8" ht="12.75">
      <c r="A94">
        <v>0.2282</v>
      </c>
      <c r="B94">
        <v>185</v>
      </c>
      <c r="C94">
        <v>10.08</v>
      </c>
      <c r="D94">
        <v>24</v>
      </c>
      <c r="E94">
        <v>0.2381</v>
      </c>
      <c r="F94">
        <f t="shared" si="3"/>
        <v>0.2597268336391581</v>
      </c>
      <c r="G94">
        <f t="shared" si="4"/>
        <v>-0.0216268336391581</v>
      </c>
      <c r="H94">
        <f t="shared" si="5"/>
        <v>0.00046771993325582035</v>
      </c>
    </row>
    <row r="95" spans="1:8" ht="12.75">
      <c r="A95">
        <v>0.1778</v>
      </c>
      <c r="B95">
        <v>185</v>
      </c>
      <c r="C95">
        <v>18.56</v>
      </c>
      <c r="D95">
        <v>23</v>
      </c>
      <c r="E95">
        <v>0.2802</v>
      </c>
      <c r="F95">
        <f t="shared" si="3"/>
        <v>0.3538932828314113</v>
      </c>
      <c r="G95">
        <f t="shared" si="4"/>
        <v>-0.0736932828314113</v>
      </c>
      <c r="H95">
        <f t="shared" si="5"/>
        <v>0.005430699934470379</v>
      </c>
    </row>
    <row r="96" spans="1:8" ht="12.75">
      <c r="A96">
        <v>0.1863</v>
      </c>
      <c r="B96">
        <v>185</v>
      </c>
      <c r="C96">
        <v>11.81</v>
      </c>
      <c r="D96">
        <v>23</v>
      </c>
      <c r="E96">
        <v>0.381</v>
      </c>
      <c r="F96">
        <f t="shared" si="3"/>
        <v>0.29672428074214835</v>
      </c>
      <c r="G96">
        <f t="shared" si="4"/>
        <v>0.08427571925785166</v>
      </c>
      <c r="H96">
        <f t="shared" si="5"/>
        <v>0.007102396856428228</v>
      </c>
    </row>
    <row r="97" spans="1:8" ht="12.75">
      <c r="A97">
        <v>0.1014</v>
      </c>
      <c r="B97">
        <v>193</v>
      </c>
      <c r="C97">
        <v>13.81</v>
      </c>
      <c r="D97">
        <v>32</v>
      </c>
      <c r="E97">
        <v>0.1593</v>
      </c>
      <c r="F97">
        <f t="shared" si="3"/>
        <v>0.35804110155262425</v>
      </c>
      <c r="G97">
        <f t="shared" si="4"/>
        <v>-0.19874110155262426</v>
      </c>
      <c r="H97">
        <f t="shared" si="5"/>
        <v>0.039498025446350504</v>
      </c>
    </row>
    <row r="98" ht="12.75">
      <c r="H98">
        <f>SUM(H2:H97)</f>
        <v>0.6538469087362753</v>
      </c>
    </row>
    <row r="99" spans="4:8" ht="12.75">
      <c r="D99" t="s">
        <v>99</v>
      </c>
      <c r="F99">
        <f>CORREL(E2:E97,F2:F97)</f>
        <v>0.6474963082986922</v>
      </c>
      <c r="H99">
        <f>H98/COUNT(H2:H97)</f>
        <v>0.006810905299336201</v>
      </c>
    </row>
  </sheetData>
  <printOptions/>
  <pageMargins left="0.5" right="0.5" top="0.75" bottom="0.75" header="0.5" footer="0.5"/>
  <pageSetup orientation="portrait" r:id="rId1"/>
  <headerFooter alignWithMargins="0">
    <oddHeader>&amp;C&amp;F &amp;A</oddHeader>
    <oddFooter>&amp;L&amp;D &amp;T&amp;R&amp;P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pane xSplit="1" ySplit="2" topLeftCell="G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9" sqref="L19"/>
    </sheetView>
  </sheetViews>
  <sheetFormatPr defaultColWidth="9.140625" defaultRowHeight="12.75"/>
  <sheetData>
    <row r="1" ht="12.75">
      <c r="F1" t="s">
        <v>67</v>
      </c>
    </row>
    <row r="2" spans="1:14" ht="12.75">
      <c r="A2" t="s">
        <v>14</v>
      </c>
      <c r="B2" t="s">
        <v>78</v>
      </c>
      <c r="C2" t="s">
        <v>79</v>
      </c>
      <c r="D2" t="s">
        <v>80</v>
      </c>
      <c r="E2" t="s">
        <v>82</v>
      </c>
      <c r="F2" t="s">
        <v>81</v>
      </c>
      <c r="G2" t="s">
        <v>68</v>
      </c>
      <c r="H2" t="s">
        <v>69</v>
      </c>
      <c r="I2" t="s">
        <v>70</v>
      </c>
      <c r="J2" t="s">
        <v>71</v>
      </c>
      <c r="K2" t="s">
        <v>8</v>
      </c>
      <c r="L2" t="s">
        <v>96</v>
      </c>
      <c r="M2" t="s">
        <v>6</v>
      </c>
      <c r="N2" t="s">
        <v>97</v>
      </c>
    </row>
    <row r="3" spans="1:14" ht="12.75">
      <c r="A3" t="s">
        <v>77</v>
      </c>
      <c r="B3">
        <v>1786</v>
      </c>
      <c r="C3">
        <v>278</v>
      </c>
      <c r="D3">
        <v>1150</v>
      </c>
      <c r="E3">
        <v>42</v>
      </c>
      <c r="F3">
        <f aca="true" t="shared" si="0" ref="F3:F16">C3/B3</f>
        <v>0.15565509518477044</v>
      </c>
      <c r="G3">
        <v>183</v>
      </c>
      <c r="H3">
        <f aca="true" t="shared" si="1" ref="H3:H16">B3/E3</f>
        <v>42.523809523809526</v>
      </c>
      <c r="I3">
        <v>28</v>
      </c>
      <c r="J3">
        <f aca="true" t="shared" si="2" ref="J3:J16">D3/B3</f>
        <v>0.6438969764837627</v>
      </c>
      <c r="K3">
        <f>baskball!J2</f>
        <v>-0.5490575894165011</v>
      </c>
      <c r="L3">
        <f>F3*$K$3+G3*$K$4+H3*$K$5+I3*$K$6+K7</f>
        <v>0.5487730163970214</v>
      </c>
      <c r="M3">
        <f>J3-L3</f>
        <v>0.09512396008674129</v>
      </c>
      <c r="N3">
        <f>M3*M3</f>
        <v>0.00904856778258395</v>
      </c>
    </row>
    <row r="4" spans="1:14" ht="12.75">
      <c r="A4" t="s">
        <v>83</v>
      </c>
      <c r="B4">
        <v>1253</v>
      </c>
      <c r="C4">
        <v>53</v>
      </c>
      <c r="D4">
        <v>670</v>
      </c>
      <c r="E4">
        <v>38</v>
      </c>
      <c r="F4">
        <f t="shared" si="0"/>
        <v>0.04229848363926576</v>
      </c>
      <c r="G4">
        <v>201</v>
      </c>
      <c r="H4">
        <f t="shared" si="1"/>
        <v>32.973684210526315</v>
      </c>
      <c r="I4">
        <v>31</v>
      </c>
      <c r="J4">
        <f t="shared" si="2"/>
        <v>0.5347166799680766</v>
      </c>
      <c r="K4">
        <f>baskball!J3</f>
        <v>0.0004960555252790845</v>
      </c>
      <c r="L4">
        <f aca="true" t="shared" si="3" ref="L4:L16">F4*$K$3+G4*$K$4+H4*$K$5+I4*$K$6+K8</f>
        <v>0.31634293208936887</v>
      </c>
      <c r="M4">
        <f aca="true" t="shared" si="4" ref="M4:M16">J4-L4</f>
        <v>0.21837374787870772</v>
      </c>
      <c r="N4">
        <f aca="true" t="shared" si="5" ref="N4:N16">M4*M4</f>
        <v>0.047687093762593405</v>
      </c>
    </row>
    <row r="5" spans="1:14" ht="12.75">
      <c r="A5" t="s">
        <v>84</v>
      </c>
      <c r="B5">
        <v>1658</v>
      </c>
      <c r="C5">
        <v>56</v>
      </c>
      <c r="D5">
        <v>559</v>
      </c>
      <c r="E5">
        <v>49</v>
      </c>
      <c r="F5">
        <f t="shared" si="0"/>
        <v>0.033775633293124246</v>
      </c>
      <c r="G5">
        <v>201</v>
      </c>
      <c r="H5">
        <f t="shared" si="1"/>
        <v>33.83673469387755</v>
      </c>
      <c r="I5">
        <v>26</v>
      </c>
      <c r="J5">
        <f t="shared" si="2"/>
        <v>0.33715319662243665</v>
      </c>
      <c r="K5">
        <f>baskball!J4</f>
        <v>0.007778075937662619</v>
      </c>
      <c r="L5">
        <f t="shared" si="3"/>
        <v>0.3304146536243341</v>
      </c>
      <c r="M5">
        <f t="shared" si="4"/>
        <v>0.006738542998102559</v>
      </c>
      <c r="N5">
        <f t="shared" si="5"/>
        <v>4.540796173727702E-05</v>
      </c>
    </row>
    <row r="6" spans="1:14" ht="12.75">
      <c r="A6" t="s">
        <v>85</v>
      </c>
      <c r="B6">
        <v>1876</v>
      </c>
      <c r="C6">
        <v>388</v>
      </c>
      <c r="D6">
        <v>586</v>
      </c>
      <c r="E6">
        <v>56</v>
      </c>
      <c r="F6">
        <f t="shared" si="0"/>
        <v>0.2068230277185501</v>
      </c>
      <c r="G6">
        <v>191</v>
      </c>
      <c r="H6">
        <f t="shared" si="1"/>
        <v>33.5</v>
      </c>
      <c r="I6">
        <v>30</v>
      </c>
      <c r="J6">
        <f t="shared" si="2"/>
        <v>0.31236673773987206</v>
      </c>
      <c r="K6">
        <f>baskball!J5</f>
        <v>-0.0005358627342825524</v>
      </c>
      <c r="L6">
        <f t="shared" si="3"/>
        <v>0.225678514176557</v>
      </c>
      <c r="M6">
        <f t="shared" si="4"/>
        <v>0.08668822356331507</v>
      </c>
      <c r="N6">
        <f t="shared" si="5"/>
        <v>0.007514848104563294</v>
      </c>
    </row>
    <row r="7" spans="1:14" ht="12.75">
      <c r="A7" t="s">
        <v>86</v>
      </c>
      <c r="B7">
        <v>559</v>
      </c>
      <c r="C7">
        <v>18</v>
      </c>
      <c r="D7">
        <v>195</v>
      </c>
      <c r="E7">
        <v>19</v>
      </c>
      <c r="F7">
        <f t="shared" si="0"/>
        <v>0.03220035778175313</v>
      </c>
      <c r="G7">
        <v>208</v>
      </c>
      <c r="H7">
        <f t="shared" si="1"/>
        <v>29.42105263157895</v>
      </c>
      <c r="I7">
        <v>29</v>
      </c>
      <c r="J7">
        <f t="shared" si="2"/>
        <v>0.3488372093023256</v>
      </c>
      <c r="K7">
        <f>baskball!J6</f>
        <v>0.22770920353851506</v>
      </c>
      <c r="L7">
        <f t="shared" si="3"/>
        <v>0.298798860676247</v>
      </c>
      <c r="M7">
        <f t="shared" si="4"/>
        <v>0.05003834862607859</v>
      </c>
      <c r="N7">
        <f t="shared" si="5"/>
        <v>0.0025038363332249808</v>
      </c>
    </row>
    <row r="8" spans="1:14" ht="12.75">
      <c r="A8" t="s">
        <v>87</v>
      </c>
      <c r="B8">
        <v>1346</v>
      </c>
      <c r="C8">
        <v>127</v>
      </c>
      <c r="D8">
        <v>416</v>
      </c>
      <c r="E8">
        <v>49</v>
      </c>
      <c r="F8">
        <f t="shared" si="0"/>
        <v>0.09435364041604755</v>
      </c>
      <c r="G8">
        <v>196</v>
      </c>
      <c r="H8">
        <f t="shared" si="1"/>
        <v>27.46938775510204</v>
      </c>
      <c r="I8">
        <v>31</v>
      </c>
      <c r="J8">
        <f t="shared" si="2"/>
        <v>0.30906389301634474</v>
      </c>
      <c r="L8">
        <f t="shared" si="3"/>
        <v>0.24246853975271837</v>
      </c>
      <c r="M8">
        <f t="shared" si="4"/>
        <v>0.06659535326362637</v>
      </c>
      <c r="N8">
        <f t="shared" si="5"/>
        <v>0.004434941076307191</v>
      </c>
    </row>
    <row r="9" spans="1:14" ht="12.75">
      <c r="A9" t="s">
        <v>88</v>
      </c>
      <c r="B9">
        <v>800</v>
      </c>
      <c r="C9">
        <v>45</v>
      </c>
      <c r="D9">
        <v>254</v>
      </c>
      <c r="E9">
        <v>30</v>
      </c>
      <c r="F9">
        <f t="shared" si="0"/>
        <v>0.05625</v>
      </c>
      <c r="G9">
        <v>208</v>
      </c>
      <c r="H9">
        <f t="shared" si="1"/>
        <v>26.666666666666668</v>
      </c>
      <c r="I9">
        <v>36</v>
      </c>
      <c r="J9">
        <f t="shared" si="2"/>
        <v>0.3175</v>
      </c>
      <c r="L9">
        <f t="shared" si="3"/>
        <v>0.26041935975686936</v>
      </c>
      <c r="M9">
        <f t="shared" si="4"/>
        <v>0.05708064024313064</v>
      </c>
      <c r="N9">
        <f t="shared" si="5"/>
        <v>0.0032581994905657055</v>
      </c>
    </row>
    <row r="10" spans="1:14" ht="12.75">
      <c r="A10" t="s">
        <v>89</v>
      </c>
      <c r="B10">
        <v>1330</v>
      </c>
      <c r="C10">
        <v>14</v>
      </c>
      <c r="D10">
        <v>385</v>
      </c>
      <c r="E10">
        <v>56</v>
      </c>
      <c r="F10">
        <f t="shared" si="0"/>
        <v>0.010526315789473684</v>
      </c>
      <c r="G10">
        <v>211</v>
      </c>
      <c r="H10">
        <f t="shared" si="1"/>
        <v>23.75</v>
      </c>
      <c r="I10">
        <v>22</v>
      </c>
      <c r="J10">
        <f t="shared" si="2"/>
        <v>0.2894736842105263</v>
      </c>
      <c r="L10">
        <f t="shared" si="3"/>
        <v>0.27182848562635264</v>
      </c>
      <c r="M10">
        <f t="shared" si="4"/>
        <v>0.017645198584173682</v>
      </c>
      <c r="N10">
        <f t="shared" si="5"/>
        <v>0.0003113530330749249</v>
      </c>
    </row>
    <row r="11" spans="1:14" ht="12.75">
      <c r="A11" t="s">
        <v>90</v>
      </c>
      <c r="B11">
        <v>958</v>
      </c>
      <c r="C11">
        <v>78</v>
      </c>
      <c r="D11">
        <v>260</v>
      </c>
      <c r="E11">
        <v>56</v>
      </c>
      <c r="F11">
        <f t="shared" si="0"/>
        <v>0.081419624217119</v>
      </c>
      <c r="G11">
        <v>201</v>
      </c>
      <c r="H11">
        <f t="shared" si="1"/>
        <v>17.107142857142858</v>
      </c>
      <c r="I11">
        <v>24</v>
      </c>
      <c r="J11">
        <f t="shared" si="2"/>
        <v>0.27139874739039666</v>
      </c>
      <c r="L11">
        <f t="shared" si="3"/>
        <v>0.17520304857376579</v>
      </c>
      <c r="M11">
        <f t="shared" si="4"/>
        <v>0.09619569881663087</v>
      </c>
      <c r="N11">
        <f t="shared" si="5"/>
        <v>0.009253612470819957</v>
      </c>
    </row>
    <row r="12" spans="1:14" ht="12.75">
      <c r="A12" t="s">
        <v>91</v>
      </c>
      <c r="B12">
        <v>485</v>
      </c>
      <c r="C12">
        <v>20</v>
      </c>
      <c r="D12">
        <v>190</v>
      </c>
      <c r="E12">
        <v>48</v>
      </c>
      <c r="F12">
        <f t="shared" si="0"/>
        <v>0.041237113402061855</v>
      </c>
      <c r="G12">
        <v>201</v>
      </c>
      <c r="H12">
        <f t="shared" si="1"/>
        <v>10.104166666666666</v>
      </c>
      <c r="I12">
        <v>22</v>
      </c>
      <c r="J12">
        <f t="shared" si="2"/>
        <v>0.3917525773195876</v>
      </c>
      <c r="L12">
        <f t="shared" si="3"/>
        <v>0.1438676059679816</v>
      </c>
      <c r="M12">
        <f t="shared" si="4"/>
        <v>0.24788497135160603</v>
      </c>
      <c r="N12">
        <f t="shared" si="5"/>
        <v>0.06144695902198654</v>
      </c>
    </row>
    <row r="13" spans="1:14" ht="12.75">
      <c r="A13" t="s">
        <v>92</v>
      </c>
      <c r="B13">
        <v>266</v>
      </c>
      <c r="C13">
        <v>9</v>
      </c>
      <c r="D13">
        <v>102</v>
      </c>
      <c r="E13">
        <v>27</v>
      </c>
      <c r="F13">
        <f t="shared" si="0"/>
        <v>0.03383458646616541</v>
      </c>
      <c r="G13">
        <v>193</v>
      </c>
      <c r="H13">
        <f t="shared" si="1"/>
        <v>9.851851851851851</v>
      </c>
      <c r="I13">
        <v>22</v>
      </c>
      <c r="J13">
        <f t="shared" si="2"/>
        <v>0.38345864661654133</v>
      </c>
      <c r="L13">
        <f t="shared" si="3"/>
        <v>0.142001051570936</v>
      </c>
      <c r="M13">
        <f t="shared" si="4"/>
        <v>0.24145759504560532</v>
      </c>
      <c r="N13">
        <f t="shared" si="5"/>
        <v>0.05830177020520753</v>
      </c>
    </row>
    <row r="14" spans="1:14" ht="12.75">
      <c r="A14" t="s">
        <v>93</v>
      </c>
      <c r="B14">
        <v>431</v>
      </c>
      <c r="C14">
        <v>26</v>
      </c>
      <c r="D14">
        <v>98</v>
      </c>
      <c r="E14">
        <v>33</v>
      </c>
      <c r="F14">
        <f t="shared" si="0"/>
        <v>0.060324825986078884</v>
      </c>
      <c r="G14">
        <v>193</v>
      </c>
      <c r="H14">
        <f t="shared" si="1"/>
        <v>13.06060606060606</v>
      </c>
      <c r="I14">
        <v>27</v>
      </c>
      <c r="J14">
        <f t="shared" si="2"/>
        <v>0.2273781902552204</v>
      </c>
      <c r="L14">
        <f t="shared" si="3"/>
        <v>0.1497350047466386</v>
      </c>
      <c r="M14">
        <f t="shared" si="4"/>
        <v>0.07764318550858182</v>
      </c>
      <c r="N14">
        <f t="shared" si="5"/>
        <v>0.00602846425592005</v>
      </c>
    </row>
    <row r="15" spans="1:14" ht="12.75">
      <c r="A15" t="s">
        <v>94</v>
      </c>
      <c r="B15">
        <v>175</v>
      </c>
      <c r="C15">
        <v>5</v>
      </c>
      <c r="D15">
        <v>50</v>
      </c>
      <c r="E15">
        <v>22</v>
      </c>
      <c r="F15">
        <f t="shared" si="0"/>
        <v>0.02857142857142857</v>
      </c>
      <c r="G15">
        <v>211</v>
      </c>
      <c r="H15">
        <f t="shared" si="1"/>
        <v>7.954545454545454</v>
      </c>
      <c r="I15">
        <v>28</v>
      </c>
      <c r="J15">
        <f t="shared" si="2"/>
        <v>0.2857142857142857</v>
      </c>
      <c r="L15">
        <f t="shared" si="3"/>
        <v>0.13584725817140458</v>
      </c>
      <c r="M15">
        <f t="shared" si="4"/>
        <v>0.14986702754288111</v>
      </c>
      <c r="N15">
        <f t="shared" si="5"/>
        <v>0.022460125944538688</v>
      </c>
    </row>
    <row r="16" spans="1:14" ht="12.75">
      <c r="A16" t="s">
        <v>95</v>
      </c>
      <c r="B16">
        <v>517</v>
      </c>
      <c r="C16">
        <v>16</v>
      </c>
      <c r="D16">
        <v>94</v>
      </c>
      <c r="E16">
        <v>46</v>
      </c>
      <c r="F16">
        <f t="shared" si="0"/>
        <v>0.030947775628626693</v>
      </c>
      <c r="G16">
        <v>211</v>
      </c>
      <c r="H16">
        <f t="shared" si="1"/>
        <v>11.23913043478261</v>
      </c>
      <c r="I16">
        <v>30</v>
      </c>
      <c r="J16">
        <f t="shared" si="2"/>
        <v>0.18181818181818182</v>
      </c>
      <c r="L16">
        <f t="shared" si="3"/>
        <v>0.15901853271598795</v>
      </c>
      <c r="M16">
        <f t="shared" si="4"/>
        <v>0.02279964910219387</v>
      </c>
      <c r="N16">
        <f t="shared" si="5"/>
        <v>0.0005198239991831697</v>
      </c>
    </row>
    <row r="17" ht="12.75">
      <c r="N17">
        <f>SUM(N3:N16)</f>
        <v>0.23281500344230668</v>
      </c>
    </row>
    <row r="18" ht="12.75">
      <c r="N18">
        <f>N17/COUNT(N3:N16)</f>
        <v>0.016629643103021906</v>
      </c>
    </row>
    <row r="19" spans="10:12" ht="12.75">
      <c r="J19" t="s">
        <v>98</v>
      </c>
      <c r="L19">
        <f>CORREL(J3:J16,L3:L16)</f>
        <v>0.7543280188174566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N1">
      <selection activeCell="F3" sqref="F3"/>
    </sheetView>
  </sheetViews>
  <sheetFormatPr defaultColWidth="9.140625" defaultRowHeight="12.75"/>
  <sheetData>
    <row r="1" spans="1:2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27</v>
      </c>
      <c r="H1" t="s">
        <v>28</v>
      </c>
      <c r="I1" t="s">
        <v>29</v>
      </c>
      <c r="J1" t="s">
        <v>5</v>
      </c>
      <c r="K1" t="s">
        <v>6</v>
      </c>
      <c r="L1" t="s">
        <v>7</v>
      </c>
      <c r="N1" t="s">
        <v>8</v>
      </c>
      <c r="O1" t="s">
        <v>26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</row>
    <row r="2" spans="1:28" ht="12.75">
      <c r="A2">
        <v>0.0888</v>
      </c>
      <c r="B2">
        <v>201</v>
      </c>
      <c r="C2">
        <v>36.02</v>
      </c>
      <c r="D2">
        <v>28</v>
      </c>
      <c r="E2">
        <v>0.5885</v>
      </c>
      <c r="F2" t="str">
        <f>IF(E2&lt;$O$2,"low",IF(E2&gt;$O$3,"high","medium"))</f>
        <v>high</v>
      </c>
      <c r="G2">
        <f>IF(F2="high",1,0)</f>
        <v>1</v>
      </c>
      <c r="H2">
        <f>IF(F2="medium",1,0)</f>
        <v>0</v>
      </c>
      <c r="I2">
        <f>IF(F2="low",1,0)</f>
        <v>0</v>
      </c>
      <c r="J2">
        <f>A2*$N$2+B2*$N$3+C2*$N$4+D2*$N$5+$N$6</f>
        <v>0.5438221888941218</v>
      </c>
      <c r="K2">
        <f>E2-J2</f>
        <v>0.04467781110587821</v>
      </c>
      <c r="L2">
        <f>K2*K2</f>
        <v>0.001996106805212534</v>
      </c>
      <c r="N2">
        <v>-0.5490575894165011</v>
      </c>
      <c r="O2">
        <v>0.2932</v>
      </c>
      <c r="Q2">
        <f>A2*$T$2+B2*$T$3+C2*$T$4+D2*$T$5+$T$6</f>
        <v>0.994678783458075</v>
      </c>
      <c r="R2">
        <f>G2-Q2</f>
        <v>0.005321216541924967</v>
      </c>
      <c r="S2">
        <f>R2*R2</f>
        <v>2.8315345486055904E-05</v>
      </c>
      <c r="T2">
        <v>-2.121157328453577</v>
      </c>
      <c r="U2">
        <f>A2*$X$2+B2*$X$3+C2*$X$4+D2*$X$5+$X$6</f>
        <v>0.10578784302442784</v>
      </c>
      <c r="V2">
        <f>H2-U2</f>
        <v>-0.10578784302442784</v>
      </c>
      <c r="W2">
        <f>V2*V2</f>
        <v>0.011191067731760986</v>
      </c>
      <c r="X2">
        <v>1.4698099094970525</v>
      </c>
      <c r="Y2">
        <f>A2*$AB$2+B2*$AB$3+C2*$AB$4+D2*$AB$5+$AB$6</f>
        <v>-0.10115126893513937</v>
      </c>
      <c r="Z2">
        <f>I2-Y2</f>
        <v>0.10115126893513937</v>
      </c>
      <c r="AA2">
        <f>Z2*Z2</f>
        <v>0.01023157920718889</v>
      </c>
      <c r="AB2">
        <v>0.6455960638557265</v>
      </c>
    </row>
    <row r="3" spans="1:28" ht="12.75">
      <c r="A3">
        <v>0.1399</v>
      </c>
      <c r="B3">
        <v>198</v>
      </c>
      <c r="C3">
        <v>39.32</v>
      </c>
      <c r="D3">
        <v>30</v>
      </c>
      <c r="E3">
        <v>0.8291</v>
      </c>
      <c r="F3" t="str">
        <f aca="true" t="shared" si="0" ref="F3:F66">IF(E3&lt;$O$2,"low",IF(E3&gt;$O$3,"high","medium"))</f>
        <v>high</v>
      </c>
      <c r="G3">
        <f aca="true" t="shared" si="1" ref="G3:G66">IF(F3="high",1,0)</f>
        <v>1</v>
      </c>
      <c r="H3">
        <f aca="true" t="shared" si="2" ref="H3:H16">IF(F3="medium",1,0)</f>
        <v>0</v>
      </c>
      <c r="I3">
        <f aca="true" t="shared" si="3" ref="I3:I16">IF(F3="low",1,0)</f>
        <v>0</v>
      </c>
      <c r="J3">
        <f aca="true" t="shared" si="4" ref="J3:J66">A3*$N$2+B3*$N$3+C3*$N$4+D3*$N$5+$N$6</f>
        <v>0.5388731046248229</v>
      </c>
      <c r="K3">
        <f aca="true" t="shared" si="5" ref="K3:K66">E3-J3</f>
        <v>0.2902268953751771</v>
      </c>
      <c r="L3">
        <f aca="true" t="shared" si="6" ref="L3:L66">K3*K3</f>
        <v>0.08423165079911399</v>
      </c>
      <c r="N3">
        <v>0.0004960555252790845</v>
      </c>
      <c r="O3">
        <v>0.42722</v>
      </c>
      <c r="Q3">
        <f aca="true" t="shared" si="7" ref="Q3:Q66">A3*$T$2+B3*$T$3+C3*$T$4+D3*$T$5+$T$6</f>
        <v>0.9778249654676598</v>
      </c>
      <c r="R3">
        <f aca="true" t="shared" si="8" ref="R3:R66">G3-Q3</f>
        <v>0.022175034532340154</v>
      </c>
      <c r="S3">
        <f aca="true" t="shared" si="9" ref="S3:S66">R3*R3</f>
        <v>0.0004917321565104783</v>
      </c>
      <c r="T3">
        <v>0.0014142437904823674</v>
      </c>
      <c r="U3">
        <f aca="true" t="shared" si="10" ref="U3:U66">A3*$X$2+B3*$X$3+C3*$X$4+D3*$X$5+$X$6</f>
        <v>0.10169353919414836</v>
      </c>
      <c r="V3">
        <f aca="true" t="shared" si="11" ref="V3:V66">H3-U3</f>
        <v>-0.10169353919414836</v>
      </c>
      <c r="W3">
        <f aca="true" t="shared" si="12" ref="W3:W66">V3*V3</f>
        <v>0.01034157591383179</v>
      </c>
      <c r="X3">
        <v>0.0019792671961301536</v>
      </c>
      <c r="Y3">
        <f aca="true" t="shared" si="13" ref="Y3:Y66">A3*$AB$2+B3*$AB$3+C3*$AB$4+D3*$AB$5+$AB$6</f>
        <v>-0.08021659757662847</v>
      </c>
      <c r="Z3">
        <f aca="true" t="shared" si="14" ref="Z3:Z66">I3-Y3</f>
        <v>0.08021659757662847</v>
      </c>
      <c r="AA3">
        <f aca="true" t="shared" si="15" ref="AA3:AA66">Z3*Z3</f>
        <v>0.006434702526770756</v>
      </c>
      <c r="AB3">
        <v>-0.0034947794290415826</v>
      </c>
    </row>
    <row r="4" spans="1:28" ht="12.75">
      <c r="A4">
        <v>0.0747</v>
      </c>
      <c r="B4">
        <v>198</v>
      </c>
      <c r="C4">
        <v>38.8</v>
      </c>
      <c r="D4">
        <v>26</v>
      </c>
      <c r="E4">
        <v>0.4974</v>
      </c>
      <c r="F4" t="str">
        <f t="shared" si="0"/>
        <v>high</v>
      </c>
      <c r="G4">
        <f t="shared" si="1"/>
        <v>1</v>
      </c>
      <c r="H4">
        <f t="shared" si="2"/>
        <v>0</v>
      </c>
      <c r="I4">
        <f t="shared" si="3"/>
        <v>0</v>
      </c>
      <c r="J4">
        <f t="shared" si="4"/>
        <v>0.5727705109043244</v>
      </c>
      <c r="K4">
        <f t="shared" si="5"/>
        <v>-0.0753705109043244</v>
      </c>
      <c r="L4">
        <f t="shared" si="6"/>
        <v>0.005680713913978883</v>
      </c>
      <c r="N4">
        <v>0.007778075937662619</v>
      </c>
      <c r="Q4">
        <f t="shared" si="7"/>
        <v>1.115107307846878</v>
      </c>
      <c r="R4">
        <f t="shared" si="8"/>
        <v>-0.11510730784687806</v>
      </c>
      <c r="S4">
        <f t="shared" si="9"/>
        <v>0.013249692319755955</v>
      </c>
      <c r="T4">
        <v>0.031339307614155355</v>
      </c>
      <c r="U4">
        <f t="shared" si="10"/>
        <v>0.03543162400481198</v>
      </c>
      <c r="V4">
        <f t="shared" si="11"/>
        <v>-0.03543162400481198</v>
      </c>
      <c r="W4">
        <f t="shared" si="12"/>
        <v>0.0012553999796183686</v>
      </c>
      <c r="X4">
        <v>-0.019236494461267344</v>
      </c>
      <c r="Y4">
        <f t="shared" si="13"/>
        <v>-0.15079112742563716</v>
      </c>
      <c r="Z4">
        <f t="shared" si="14"/>
        <v>0.15079112742563716</v>
      </c>
      <c r="AA4">
        <f t="shared" si="15"/>
        <v>0.022737964110294745</v>
      </c>
      <c r="AB4">
        <v>-0.0120988352087004</v>
      </c>
    </row>
    <row r="5" spans="1:28" ht="12.75">
      <c r="A5">
        <v>0.0983</v>
      </c>
      <c r="B5">
        <v>191</v>
      </c>
      <c r="C5">
        <v>40.71</v>
      </c>
      <c r="D5">
        <v>30</v>
      </c>
      <c r="E5">
        <v>0.5772</v>
      </c>
      <c r="F5" t="str">
        <f t="shared" si="0"/>
        <v>high</v>
      </c>
      <c r="G5">
        <f t="shared" si="1"/>
        <v>1</v>
      </c>
      <c r="H5">
        <f t="shared" si="2"/>
        <v>0</v>
      </c>
      <c r="I5">
        <f t="shared" si="3"/>
        <v>0</v>
      </c>
      <c r="J5">
        <f t="shared" si="4"/>
        <v>0.5690530372209468</v>
      </c>
      <c r="K5">
        <f t="shared" si="5"/>
        <v>0.008146962779053246</v>
      </c>
      <c r="L5">
        <f t="shared" si="6"/>
        <v>6.637300252327899E-05</v>
      </c>
      <c r="N5">
        <v>-0.0005358627342825524</v>
      </c>
      <c r="Q5">
        <f t="shared" si="7"/>
        <v>1.099727041381628</v>
      </c>
      <c r="R5">
        <f t="shared" si="8"/>
        <v>-0.09972704138162802</v>
      </c>
      <c r="S5">
        <f t="shared" si="9"/>
        <v>0.009945482782732948</v>
      </c>
      <c r="T5">
        <v>-0.0038198311308514634</v>
      </c>
      <c r="U5">
        <f t="shared" si="10"/>
        <v>-4.4150715001745056E-05</v>
      </c>
      <c r="V5">
        <f t="shared" si="11"/>
        <v>4.4150715001745056E-05</v>
      </c>
      <c r="W5">
        <f t="shared" si="12"/>
        <v>1.949285635165316E-09</v>
      </c>
      <c r="X5">
        <v>-0.00489167844750308</v>
      </c>
      <c r="Y5">
        <f t="shared" si="13"/>
        <v>-0.09942731876982935</v>
      </c>
      <c r="Z5">
        <f t="shared" si="14"/>
        <v>0.09942731876982935</v>
      </c>
      <c r="AA5">
        <f t="shared" si="15"/>
        <v>0.009885791717757261</v>
      </c>
      <c r="AB5">
        <v>0.008693265198534866</v>
      </c>
    </row>
    <row r="6" spans="1:28" ht="12.75">
      <c r="A6">
        <v>0.1276</v>
      </c>
      <c r="B6">
        <v>196</v>
      </c>
      <c r="C6">
        <v>38.4</v>
      </c>
      <c r="D6">
        <v>28</v>
      </c>
      <c r="E6">
        <v>0.5703</v>
      </c>
      <c r="F6" t="str">
        <f t="shared" si="0"/>
        <v>high</v>
      </c>
      <c r="G6">
        <f t="shared" si="1"/>
        <v>1</v>
      </c>
      <c r="H6">
        <f t="shared" si="2"/>
        <v>0</v>
      </c>
      <c r="I6">
        <f t="shared" si="3"/>
        <v>0</v>
      </c>
      <c r="J6">
        <f t="shared" si="4"/>
        <v>0.5385502975300032</v>
      </c>
      <c r="K6">
        <f t="shared" si="5"/>
        <v>0.031749702469996866</v>
      </c>
      <c r="L6">
        <f t="shared" si="6"/>
        <v>0.0010080436069333251</v>
      </c>
      <c r="N6">
        <v>0.22770920353851506</v>
      </c>
      <c r="Q6">
        <f t="shared" si="7"/>
        <v>0.979894212283354</v>
      </c>
      <c r="R6">
        <f t="shared" si="8"/>
        <v>0.02010578771664595</v>
      </c>
      <c r="S6">
        <f t="shared" si="9"/>
        <v>0.0004042426997068312</v>
      </c>
      <c r="T6">
        <v>-0.12311203626023823</v>
      </c>
      <c r="U6">
        <f t="shared" si="10"/>
        <v>0.1071372747144464</v>
      </c>
      <c r="V6">
        <f t="shared" si="11"/>
        <v>-0.1071372747144464</v>
      </c>
      <c r="W6">
        <f t="shared" si="12"/>
        <v>0.011478395633238755</v>
      </c>
      <c r="X6">
        <v>0.4073015436638647</v>
      </c>
      <c r="Y6">
        <f t="shared" si="13"/>
        <v>-0.08742347230903624</v>
      </c>
      <c r="Z6">
        <f t="shared" si="14"/>
        <v>0.08742347230903624</v>
      </c>
      <c r="AA6">
        <f t="shared" si="15"/>
        <v>0.0076428635105688265</v>
      </c>
      <c r="AB6">
        <v>0.7363590844902423</v>
      </c>
    </row>
    <row r="7" spans="1:27" ht="12.75">
      <c r="A7">
        <v>0.1671</v>
      </c>
      <c r="B7">
        <v>201</v>
      </c>
      <c r="C7">
        <v>34.1</v>
      </c>
      <c r="D7">
        <v>31</v>
      </c>
      <c r="E7">
        <v>0.5835</v>
      </c>
      <c r="F7" t="str">
        <f t="shared" si="0"/>
        <v>high</v>
      </c>
      <c r="G7">
        <f t="shared" si="1"/>
        <v>1</v>
      </c>
      <c r="H7">
        <f t="shared" si="2"/>
        <v>0</v>
      </c>
      <c r="I7">
        <f t="shared" si="3"/>
        <v>0</v>
      </c>
      <c r="J7">
        <f t="shared" si="4"/>
        <v>0.4842894856396499</v>
      </c>
      <c r="K7">
        <f t="shared" si="5"/>
        <v>0.09921051436035011</v>
      </c>
      <c r="L7">
        <f t="shared" si="6"/>
        <v>0.009842726159645236</v>
      </c>
      <c r="Q7">
        <f t="shared" si="7"/>
        <v>0.7569612006284272</v>
      </c>
      <c r="R7">
        <f t="shared" si="8"/>
        <v>0.2430387993715728</v>
      </c>
      <c r="S7">
        <f t="shared" si="9"/>
        <v>0.05906785799997562</v>
      </c>
      <c r="U7">
        <f t="shared" si="10"/>
        <v>0.24313299296117105</v>
      </c>
      <c r="V7">
        <f t="shared" si="11"/>
        <v>-0.24313299296117105</v>
      </c>
      <c r="W7">
        <f t="shared" si="12"/>
        <v>0.05911365226625685</v>
      </c>
      <c r="Y7">
        <f t="shared" si="13"/>
        <v>-0.001291537938926668</v>
      </c>
      <c r="Z7">
        <f t="shared" si="14"/>
        <v>0.001291537938926668</v>
      </c>
      <c r="AA7">
        <f t="shared" si="15"/>
        <v>1.6680702476869453E-06</v>
      </c>
    </row>
    <row r="8" spans="1:27" ht="12.75">
      <c r="A8">
        <v>0.1906</v>
      </c>
      <c r="B8">
        <v>193</v>
      </c>
      <c r="C8">
        <v>36.2</v>
      </c>
      <c r="D8">
        <v>30</v>
      </c>
      <c r="E8">
        <v>0.5276</v>
      </c>
      <c r="F8" t="str">
        <f t="shared" si="0"/>
        <v>high</v>
      </c>
      <c r="G8">
        <f t="shared" si="1"/>
        <v>1</v>
      </c>
      <c r="H8">
        <f t="shared" si="2"/>
        <v>0</v>
      </c>
      <c r="I8">
        <f t="shared" si="3"/>
        <v>0</v>
      </c>
      <c r="J8">
        <f t="shared" si="4"/>
        <v>0.4842880102895035</v>
      </c>
      <c r="K8">
        <f t="shared" si="5"/>
        <v>0.043311989710496435</v>
      </c>
      <c r="L8">
        <f t="shared" si="6"/>
        <v>0.001875928452682149</v>
      </c>
      <c r="Q8">
        <f t="shared" si="7"/>
        <v>0.765432430206487</v>
      </c>
      <c r="R8">
        <f t="shared" si="8"/>
        <v>0.234567569793513</v>
      </c>
      <c r="S8">
        <f t="shared" si="9"/>
        <v>0.0550219447988346</v>
      </c>
      <c r="U8">
        <f t="shared" si="10"/>
        <v>0.22633442834415218</v>
      </c>
      <c r="V8">
        <f t="shared" si="11"/>
        <v>-0.22633442834415218</v>
      </c>
      <c r="W8">
        <f t="shared" si="12"/>
        <v>0.05122727345387416</v>
      </c>
      <c r="Y8">
        <f t="shared" si="13"/>
        <v>0.007737385857209844</v>
      </c>
      <c r="Z8">
        <f t="shared" si="14"/>
        <v>-0.007737385857209844</v>
      </c>
      <c r="AA8">
        <f t="shared" si="15"/>
        <v>5.9867139903350916E-05</v>
      </c>
    </row>
    <row r="9" spans="1:27" ht="12.75">
      <c r="A9">
        <v>0.1061</v>
      </c>
      <c r="B9">
        <v>191</v>
      </c>
      <c r="C9">
        <v>36.75</v>
      </c>
      <c r="D9">
        <v>27</v>
      </c>
      <c r="E9">
        <v>0.5523</v>
      </c>
      <c r="F9" t="str">
        <f t="shared" si="0"/>
        <v>high</v>
      </c>
      <c r="G9">
        <f t="shared" si="1"/>
        <v>1</v>
      </c>
      <c r="H9">
        <f t="shared" si="2"/>
        <v>0</v>
      </c>
      <c r="I9">
        <f t="shared" si="3"/>
        <v>0</v>
      </c>
      <c r="J9">
        <f t="shared" si="4"/>
        <v>0.5355767955132018</v>
      </c>
      <c r="K9">
        <f t="shared" si="5"/>
        <v>0.016723204486798204</v>
      </c>
      <c r="L9">
        <f t="shared" si="6"/>
        <v>0.0002796655683072676</v>
      </c>
      <c r="Q9">
        <f t="shared" si="7"/>
        <v>0.9705378494601891</v>
      </c>
      <c r="R9">
        <f t="shared" si="8"/>
        <v>0.02946215053981094</v>
      </c>
      <c r="S9">
        <f t="shared" si="9"/>
        <v>0.000868018314430482</v>
      </c>
      <c r="U9">
        <f t="shared" si="10"/>
        <v>0.10227191998820317</v>
      </c>
      <c r="V9">
        <f t="shared" si="11"/>
        <v>-0.10227191998820317</v>
      </c>
      <c r="W9">
        <f t="shared" si="12"/>
        <v>0.010459545618073432</v>
      </c>
      <c r="Y9">
        <f t="shared" si="13"/>
        <v>-0.07256007764090566</v>
      </c>
      <c r="Z9">
        <f t="shared" si="14"/>
        <v>0.07256007764090566</v>
      </c>
      <c r="AA9">
        <f t="shared" si="15"/>
        <v>0.005264964867254258</v>
      </c>
    </row>
    <row r="10" spans="1:27" ht="12.75">
      <c r="A10">
        <v>0.2446</v>
      </c>
      <c r="B10">
        <v>185</v>
      </c>
      <c r="C10">
        <v>38.43</v>
      </c>
      <c r="D10">
        <v>29</v>
      </c>
      <c r="E10">
        <v>0.4007</v>
      </c>
      <c r="F10" t="str">
        <f t="shared" si="0"/>
        <v>medium</v>
      </c>
      <c r="G10">
        <f t="shared" si="1"/>
        <v>0</v>
      </c>
      <c r="H10">
        <f t="shared" si="2"/>
        <v>1</v>
      </c>
      <c r="I10">
        <f t="shared" si="3"/>
        <v>0</v>
      </c>
      <c r="J10">
        <f t="shared" si="4"/>
        <v>0.46855142833404995</v>
      </c>
      <c r="K10">
        <f t="shared" si="5"/>
        <v>-0.06785142833404995</v>
      </c>
      <c r="L10">
        <f t="shared" si="6"/>
        <v>0.004603816326970715</v>
      </c>
      <c r="Q10">
        <f t="shared" si="7"/>
        <v>0.7132824712565526</v>
      </c>
      <c r="R10">
        <f t="shared" si="8"/>
        <v>-0.7132824712565526</v>
      </c>
      <c r="S10">
        <f t="shared" si="9"/>
        <v>0.5087718838018549</v>
      </c>
      <c r="U10">
        <f t="shared" si="10"/>
        <v>0.2518643216868289</v>
      </c>
      <c r="V10">
        <f t="shared" si="11"/>
        <v>0.7481356783131712</v>
      </c>
      <c r="W10">
        <f t="shared" si="12"/>
        <v>0.5597069931651087</v>
      </c>
      <c r="Y10">
        <f t="shared" si="13"/>
        <v>0.034884141023814985</v>
      </c>
      <c r="Z10">
        <f t="shared" si="14"/>
        <v>-0.034884141023814985</v>
      </c>
      <c r="AA10">
        <f t="shared" si="15"/>
        <v>0.0012169032949694116</v>
      </c>
    </row>
    <row r="11" spans="1:27" ht="12.75">
      <c r="A11">
        <v>0.167</v>
      </c>
      <c r="B11">
        <v>203</v>
      </c>
      <c r="C11">
        <v>33.54</v>
      </c>
      <c r="D11">
        <v>24</v>
      </c>
      <c r="E11">
        <v>0.477</v>
      </c>
      <c r="F11" t="str">
        <f t="shared" si="0"/>
        <v>high</v>
      </c>
      <c r="G11">
        <f t="shared" si="1"/>
        <v>1</v>
      </c>
      <c r="H11">
        <f t="shared" si="2"/>
        <v>0</v>
      </c>
      <c r="I11">
        <f t="shared" si="3"/>
        <v>0</v>
      </c>
      <c r="J11">
        <f t="shared" si="4"/>
        <v>0.4847318190640365</v>
      </c>
      <c r="K11">
        <f t="shared" si="5"/>
        <v>-0.007731819064036527</v>
      </c>
      <c r="L11">
        <f t="shared" si="6"/>
        <v>5.978102603899868E-05</v>
      </c>
      <c r="Q11">
        <f t="shared" si="7"/>
        <v>0.7691906095942703</v>
      </c>
      <c r="R11">
        <f t="shared" si="8"/>
        <v>0.23080939040572968</v>
      </c>
      <c r="S11">
        <f t="shared" si="9"/>
        <v>0.053272974699464536</v>
      </c>
      <c r="U11">
        <f t="shared" si="10"/>
        <v>0.29195873239331305</v>
      </c>
      <c r="V11">
        <f t="shared" si="11"/>
        <v>-0.29195873239331305</v>
      </c>
      <c r="W11">
        <f t="shared" si="12"/>
        <v>0.08523990142071018</v>
      </c>
      <c r="Y11">
        <f t="shared" si="13"/>
        <v>-0.06242316507626733</v>
      </c>
      <c r="Z11">
        <f t="shared" si="14"/>
        <v>0.06242316507626733</v>
      </c>
      <c r="AA11">
        <f t="shared" si="15"/>
        <v>0.003896651538138921</v>
      </c>
    </row>
    <row r="12" spans="1:27" ht="12.75">
      <c r="A12">
        <v>0.2485</v>
      </c>
      <c r="B12">
        <v>188</v>
      </c>
      <c r="C12">
        <v>35.01</v>
      </c>
      <c r="D12">
        <v>27</v>
      </c>
      <c r="E12">
        <v>0.4313</v>
      </c>
      <c r="F12" t="str">
        <f t="shared" si="0"/>
        <v>high</v>
      </c>
      <c r="G12">
        <f t="shared" si="1"/>
        <v>1</v>
      </c>
      <c r="H12">
        <f t="shared" si="2"/>
        <v>0</v>
      </c>
      <c r="I12">
        <f t="shared" si="3"/>
        <v>0</v>
      </c>
      <c r="J12">
        <f t="shared" si="4"/>
        <v>0.4423689760729218</v>
      </c>
      <c r="K12">
        <f t="shared" si="5"/>
        <v>-0.011068976072921788</v>
      </c>
      <c r="L12">
        <f t="shared" si="6"/>
        <v>0.00012252223130291504</v>
      </c>
      <c r="Q12">
        <f t="shared" si="7"/>
        <v>0.6097119192683225</v>
      </c>
      <c r="R12">
        <f t="shared" si="8"/>
        <v>0.39028808073167753</v>
      </c>
      <c r="S12">
        <f t="shared" si="9"/>
        <v>0.15232478596121643</v>
      </c>
      <c r="U12">
        <f t="shared" si="10"/>
        <v>0.33910654987479827</v>
      </c>
      <c r="V12">
        <f t="shared" si="11"/>
        <v>-0.33910654987479827</v>
      </c>
      <c r="W12">
        <f t="shared" si="12"/>
        <v>0.11499325216798904</v>
      </c>
      <c r="Y12">
        <f t="shared" si="13"/>
        <v>0.05090911340241322</v>
      </c>
      <c r="Z12">
        <f t="shared" si="14"/>
        <v>-0.05090911340241322</v>
      </c>
      <c r="AA12">
        <f t="shared" si="15"/>
        <v>0.002591737827419769</v>
      </c>
    </row>
    <row r="13" spans="1:27" ht="12.75">
      <c r="A13">
        <v>0.1227</v>
      </c>
      <c r="B13">
        <v>198</v>
      </c>
      <c r="C13">
        <v>36.67</v>
      </c>
      <c r="D13">
        <v>29</v>
      </c>
      <c r="E13">
        <v>0.4909</v>
      </c>
      <c r="F13" t="str">
        <f t="shared" si="0"/>
        <v>high</v>
      </c>
      <c r="G13">
        <f t="shared" si="1"/>
        <v>1</v>
      </c>
      <c r="H13">
        <f t="shared" si="2"/>
        <v>0</v>
      </c>
      <c r="I13">
        <f t="shared" si="3"/>
        <v>0</v>
      </c>
      <c r="J13">
        <f t="shared" si="4"/>
        <v>0.5282408566622633</v>
      </c>
      <c r="K13">
        <f t="shared" si="5"/>
        <v>-0.03734085666226328</v>
      </c>
      <c r="L13">
        <f t="shared" si="6"/>
        <v>0.001394339576271692</v>
      </c>
      <c r="Q13">
        <f t="shared" si="7"/>
        <v>0.9350795374704013</v>
      </c>
      <c r="R13">
        <f t="shared" si="8"/>
        <v>0.06492046252959871</v>
      </c>
      <c r="S13">
        <f t="shared" si="9"/>
        <v>0.00421466645505703</v>
      </c>
      <c r="U13">
        <f t="shared" si="10"/>
        <v>0.13228119752066064</v>
      </c>
      <c r="V13">
        <f t="shared" si="11"/>
        <v>-0.13228119752066064</v>
      </c>
      <c r="W13">
        <f t="shared" si="12"/>
        <v>0.017498315217500036</v>
      </c>
      <c r="Y13">
        <f t="shared" si="13"/>
        <v>-0.06795220177042594</v>
      </c>
      <c r="Z13">
        <f t="shared" si="14"/>
        <v>0.06795220177042594</v>
      </c>
      <c r="AA13">
        <f t="shared" si="15"/>
        <v>0.004617501725448677</v>
      </c>
    </row>
    <row r="14" spans="1:27" ht="12.75">
      <c r="A14">
        <v>0.124</v>
      </c>
      <c r="B14">
        <v>185</v>
      </c>
      <c r="C14">
        <v>33.88</v>
      </c>
      <c r="D14">
        <v>24</v>
      </c>
      <c r="E14">
        <v>0.5668</v>
      </c>
      <c r="F14" t="str">
        <f t="shared" si="0"/>
        <v>high</v>
      </c>
      <c r="G14">
        <f t="shared" si="1"/>
        <v>1</v>
      </c>
      <c r="H14">
        <f t="shared" si="2"/>
        <v>0</v>
      </c>
      <c r="I14">
        <f t="shared" si="3"/>
        <v>0</v>
      </c>
      <c r="J14">
        <f t="shared" si="4"/>
        <v>0.5020568417727279</v>
      </c>
      <c r="K14">
        <f t="shared" si="5"/>
        <v>0.06474315822727206</v>
      </c>
      <c r="L14">
        <f t="shared" si="6"/>
        <v>0.0041916765372415855</v>
      </c>
      <c r="Q14">
        <f t="shared" si="7"/>
        <v>0.8455993510779045</v>
      </c>
      <c r="R14">
        <f t="shared" si="8"/>
        <v>0.15440064892209548</v>
      </c>
      <c r="S14">
        <f t="shared" si="9"/>
        <v>0.023839560387564185</v>
      </c>
      <c r="U14">
        <f t="shared" si="10"/>
        <v>0.18658968863776604</v>
      </c>
      <c r="V14">
        <f t="shared" si="11"/>
        <v>-0.18658968863776604</v>
      </c>
      <c r="W14">
        <f t="shared" si="12"/>
        <v>0.034815711905938476</v>
      </c>
      <c r="Y14">
        <f t="shared" si="13"/>
        <v>-0.03139137007027315</v>
      </c>
      <c r="Z14">
        <f t="shared" si="14"/>
        <v>0.03139137007027315</v>
      </c>
      <c r="AA14">
        <f t="shared" si="15"/>
        <v>0.000985418114888841</v>
      </c>
    </row>
    <row r="15" spans="1:27" ht="12.75">
      <c r="A15">
        <v>0.1461</v>
      </c>
      <c r="B15">
        <v>191</v>
      </c>
      <c r="C15">
        <v>35.59</v>
      </c>
      <c r="D15">
        <v>30</v>
      </c>
      <c r="E15">
        <v>0.5113</v>
      </c>
      <c r="F15" t="str">
        <f t="shared" si="0"/>
        <v>high</v>
      </c>
      <c r="G15">
        <f t="shared" si="1"/>
        <v>1</v>
      </c>
      <c r="H15">
        <f t="shared" si="2"/>
        <v>0</v>
      </c>
      <c r="I15">
        <f t="shared" si="3"/>
        <v>0</v>
      </c>
      <c r="J15">
        <f t="shared" si="4"/>
        <v>0.5029843356460054</v>
      </c>
      <c r="K15">
        <f t="shared" si="5"/>
        <v>0.008315664353994556</v>
      </c>
      <c r="L15">
        <f t="shared" si="6"/>
        <v>6.91502736482957E-05</v>
      </c>
      <c r="Q15">
        <f t="shared" si="7"/>
        <v>0.8378784660970717</v>
      </c>
      <c r="R15">
        <f t="shared" si="8"/>
        <v>0.16212153390292827</v>
      </c>
      <c r="S15">
        <f t="shared" si="9"/>
        <v>0.02628339175503832</v>
      </c>
      <c r="U15">
        <f t="shared" si="10"/>
        <v>0.1687036146006462</v>
      </c>
      <c r="V15">
        <f t="shared" si="11"/>
        <v>-0.1687036146006462</v>
      </c>
      <c r="W15">
        <f t="shared" si="12"/>
        <v>0.028460909579323367</v>
      </c>
      <c r="Y15">
        <f t="shared" si="13"/>
        <v>-0.0066217906489793865</v>
      </c>
      <c r="Z15">
        <f t="shared" si="14"/>
        <v>0.0066217906489793865</v>
      </c>
      <c r="AA15">
        <f t="shared" si="15"/>
        <v>4.3848111398910845E-05</v>
      </c>
    </row>
    <row r="16" spans="1:27" ht="12.75">
      <c r="A16">
        <v>0.2315</v>
      </c>
      <c r="B16">
        <v>191</v>
      </c>
      <c r="C16">
        <v>38.01</v>
      </c>
      <c r="D16">
        <v>28</v>
      </c>
      <c r="E16">
        <v>0.3788</v>
      </c>
      <c r="F16" t="str">
        <f t="shared" si="0"/>
        <v>medium</v>
      </c>
      <c r="G16">
        <f t="shared" si="1"/>
        <v>0</v>
      </c>
      <c r="H16">
        <f t="shared" si="2"/>
        <v>1</v>
      </c>
      <c r="I16">
        <f t="shared" si="3"/>
        <v>0</v>
      </c>
      <c r="J16">
        <f t="shared" si="4"/>
        <v>0.4759894867475449</v>
      </c>
      <c r="K16">
        <f t="shared" si="5"/>
        <v>-0.09718948674754485</v>
      </c>
      <c r="L16">
        <f t="shared" si="6"/>
        <v>0.009445796334251196</v>
      </c>
      <c r="Q16">
        <f t="shared" si="7"/>
        <v>0.7402124169350949</v>
      </c>
      <c r="R16">
        <f t="shared" si="8"/>
        <v>-0.7402124169350949</v>
      </c>
      <c r="S16">
        <f t="shared" si="9"/>
        <v>0.5479144221848947</v>
      </c>
      <c r="U16">
        <f t="shared" si="10"/>
        <v>0.25745642117043377</v>
      </c>
      <c r="V16">
        <f t="shared" si="11"/>
        <v>0.7425435788295662</v>
      </c>
      <c r="W16">
        <f t="shared" si="12"/>
        <v>0.5513709664610202</v>
      </c>
      <c r="Y16">
        <f t="shared" si="13"/>
        <v>0.001846401602174863</v>
      </c>
      <c r="Z16">
        <f t="shared" si="14"/>
        <v>-0.001846401602174863</v>
      </c>
      <c r="AA16">
        <f t="shared" si="15"/>
        <v>3.4091988765139013E-06</v>
      </c>
    </row>
    <row r="17" spans="1:27" ht="12.75">
      <c r="A17">
        <v>0.0494</v>
      </c>
      <c r="B17">
        <v>193</v>
      </c>
      <c r="C17">
        <v>32.38</v>
      </c>
      <c r="D17">
        <v>32</v>
      </c>
      <c r="E17">
        <v>0.559</v>
      </c>
      <c r="F17" t="str">
        <f t="shared" si="0"/>
        <v>high</v>
      </c>
      <c r="G17">
        <f t="shared" si="1"/>
        <v>1</v>
      </c>
      <c r="H17">
        <f aca="true" t="shared" si="16" ref="H17:H69">IF(F17="medium",1,0)</f>
        <v>0</v>
      </c>
      <c r="I17">
        <f aca="true" t="shared" si="17" ref="I17:I69">IF(F17="low",1,0)</f>
        <v>0</v>
      </c>
      <c r="J17">
        <f t="shared" si="4"/>
        <v>0.5310309663646772</v>
      </c>
      <c r="K17">
        <f t="shared" si="5"/>
        <v>0.027969033635322882</v>
      </c>
      <c r="L17">
        <f t="shared" si="6"/>
        <v>0.0007822668424938227</v>
      </c>
      <c r="Q17">
        <f t="shared" si="7"/>
        <v>0.9375840276363556</v>
      </c>
      <c r="R17">
        <f t="shared" si="8"/>
        <v>0.06241597236364438</v>
      </c>
      <c r="S17">
        <f t="shared" si="9"/>
        <v>0.003895753606099219</v>
      </c>
      <c r="U17">
        <f t="shared" si="10"/>
        <v>0.08249732107020352</v>
      </c>
      <c r="V17">
        <f t="shared" si="11"/>
        <v>-0.08249732107020352</v>
      </c>
      <c r="W17">
        <f t="shared" si="12"/>
        <v>0.006805807983760246</v>
      </c>
      <c r="Y17">
        <f t="shared" si="13"/>
        <v>-0.019816697464913435</v>
      </c>
      <c r="Z17">
        <f t="shared" si="14"/>
        <v>0.019816697464913435</v>
      </c>
      <c r="AA17">
        <f t="shared" si="15"/>
        <v>0.00039270149841590655</v>
      </c>
    </row>
    <row r="18" spans="1:27" ht="12.75">
      <c r="A18">
        <v>0.1107</v>
      </c>
      <c r="B18">
        <v>196</v>
      </c>
      <c r="C18">
        <v>35.22</v>
      </c>
      <c r="D18">
        <v>25</v>
      </c>
      <c r="E18">
        <v>0.4799</v>
      </c>
      <c r="F18" t="str">
        <f t="shared" si="0"/>
        <v>high</v>
      </c>
      <c r="G18">
        <f t="shared" si="1"/>
        <v>1</v>
      </c>
      <c r="H18">
        <f t="shared" si="16"/>
        <v>0</v>
      </c>
      <c r="I18">
        <f t="shared" si="17"/>
        <v>0</v>
      </c>
      <c r="J18">
        <f t="shared" si="4"/>
        <v>0.5247026775122225</v>
      </c>
      <c r="K18">
        <f t="shared" si="5"/>
        <v>-0.044802677512222555</v>
      </c>
      <c r="L18">
        <f t="shared" si="6"/>
        <v>0.002007279912264213</v>
      </c>
      <c r="Q18">
        <f t="shared" si="7"/>
        <v>0.9275422663137596</v>
      </c>
      <c r="R18">
        <f t="shared" si="8"/>
        <v>0.07245773368624042</v>
      </c>
      <c r="S18">
        <f t="shared" si="9"/>
        <v>0.00525012317094614</v>
      </c>
      <c r="U18">
        <f t="shared" si="10"/>
        <v>0.15814457497328568</v>
      </c>
      <c r="V18">
        <f t="shared" si="11"/>
        <v>-0.15814457497328568</v>
      </c>
      <c r="W18">
        <f t="shared" si="12"/>
        <v>0.025009706593481177</v>
      </c>
      <c r="Y18">
        <f t="shared" si="13"/>
        <v>-0.08593954542013527</v>
      </c>
      <c r="Z18">
        <f t="shared" si="14"/>
        <v>0.08593954542013527</v>
      </c>
      <c r="AA18">
        <f t="shared" si="15"/>
        <v>0.0073856054670194925</v>
      </c>
    </row>
    <row r="19" spans="1:27" ht="12.75">
      <c r="A19">
        <v>0.2521</v>
      </c>
      <c r="B19">
        <v>183</v>
      </c>
      <c r="C19">
        <v>31.73</v>
      </c>
      <c r="D19">
        <v>29</v>
      </c>
      <c r="E19">
        <v>0.5735</v>
      </c>
      <c r="F19" t="str">
        <f t="shared" si="0"/>
        <v>high</v>
      </c>
      <c r="G19">
        <f t="shared" si="1"/>
        <v>1</v>
      </c>
      <c r="H19">
        <f t="shared" si="16"/>
        <v>0</v>
      </c>
      <c r="I19">
        <f t="shared" si="17"/>
        <v>0</v>
      </c>
      <c r="J19">
        <f t="shared" si="4"/>
        <v>0.4113282765805285</v>
      </c>
      <c r="K19">
        <f t="shared" si="5"/>
        <v>0.1621717234194715</v>
      </c>
      <c r="L19">
        <f t="shared" si="6"/>
        <v>0.026299667876841563</v>
      </c>
      <c r="Q19">
        <f t="shared" si="7"/>
        <v>0.4845719426973454</v>
      </c>
      <c r="R19">
        <f t="shared" si="8"/>
        <v>0.5154280573026546</v>
      </c>
      <c r="S19">
        <f t="shared" si="9"/>
        <v>0.2656660822547886</v>
      </c>
      <c r="U19">
        <f t="shared" si="10"/>
        <v>0.3878138745062875</v>
      </c>
      <c r="V19">
        <f t="shared" si="11"/>
        <v>-0.3878138745062875</v>
      </c>
      <c r="W19">
        <f t="shared" si="12"/>
        <v>0.15039960125957852</v>
      </c>
      <c r="Y19">
        <f t="shared" si="13"/>
        <v>0.12777786625910892</v>
      </c>
      <c r="Z19">
        <f t="shared" si="14"/>
        <v>-0.12777786625910892</v>
      </c>
      <c r="AA19">
        <f t="shared" si="15"/>
        <v>0.016327183105730725</v>
      </c>
    </row>
    <row r="20" spans="1:27" ht="12.75">
      <c r="A20">
        <v>0.1007</v>
      </c>
      <c r="B20">
        <v>193</v>
      </c>
      <c r="C20">
        <v>28.81</v>
      </c>
      <c r="D20">
        <v>34</v>
      </c>
      <c r="E20">
        <v>0.6318</v>
      </c>
      <c r="F20" t="str">
        <f t="shared" si="0"/>
        <v>high</v>
      </c>
      <c r="G20">
        <f t="shared" si="1"/>
        <v>1</v>
      </c>
      <c r="H20">
        <f t="shared" si="16"/>
        <v>0</v>
      </c>
      <c r="I20">
        <f t="shared" si="17"/>
        <v>0</v>
      </c>
      <c r="J20">
        <f t="shared" si="4"/>
        <v>0.47402485546159</v>
      </c>
      <c r="K20">
        <f t="shared" si="5"/>
        <v>0.15777514453841002</v>
      </c>
      <c r="L20">
        <f t="shared" si="6"/>
        <v>0.02489299623411617</v>
      </c>
      <c r="Q20">
        <f t="shared" si="7"/>
        <v>0.7092476662424495</v>
      </c>
      <c r="R20">
        <f t="shared" si="8"/>
        <v>0.2907523337575505</v>
      </c>
      <c r="S20">
        <f t="shared" si="9"/>
        <v>0.08453691958546204</v>
      </c>
      <c r="U20">
        <f t="shared" si="10"/>
        <v>0.2167894977591207</v>
      </c>
      <c r="V20">
        <f t="shared" si="11"/>
        <v>-0.2167894977591207</v>
      </c>
      <c r="W20">
        <f t="shared" si="12"/>
        <v>0.046997686338651805</v>
      </c>
      <c r="Y20">
        <f t="shared" si="13"/>
        <v>0.07388175270301556</v>
      </c>
      <c r="Z20">
        <f t="shared" si="14"/>
        <v>-0.07388175270301556</v>
      </c>
      <c r="AA20">
        <f t="shared" si="15"/>
        <v>0.005458513382469546</v>
      </c>
    </row>
    <row r="21" spans="1:27" ht="12.75">
      <c r="A21">
        <v>0.1067</v>
      </c>
      <c r="B21">
        <v>196</v>
      </c>
      <c r="C21">
        <v>35.6</v>
      </c>
      <c r="D21">
        <v>23</v>
      </c>
      <c r="E21">
        <v>0.4326</v>
      </c>
      <c r="F21" t="str">
        <f t="shared" si="0"/>
        <v>high</v>
      </c>
      <c r="G21">
        <f t="shared" si="1"/>
        <v>1</v>
      </c>
      <c r="H21">
        <f t="shared" si="16"/>
        <v>0</v>
      </c>
      <c r="I21">
        <f t="shared" si="17"/>
        <v>0</v>
      </c>
      <c r="J21">
        <f t="shared" si="4"/>
        <v>0.5309263021947656</v>
      </c>
      <c r="K21">
        <f t="shared" si="5"/>
        <v>-0.09832630219476557</v>
      </c>
      <c r="L21">
        <f t="shared" si="6"/>
        <v>0.00966806170329636</v>
      </c>
      <c r="Q21">
        <f t="shared" si="7"/>
        <v>0.955575494782656</v>
      </c>
      <c r="R21">
        <f t="shared" si="8"/>
        <v>0.04442450521734398</v>
      </c>
      <c r="S21">
        <f t="shared" si="9"/>
        <v>0.0019735366638058225</v>
      </c>
      <c r="U21">
        <f t="shared" si="10"/>
        <v>0.154738824335022</v>
      </c>
      <c r="V21">
        <f t="shared" si="11"/>
        <v>-0.154738824335022</v>
      </c>
      <c r="W21">
        <f t="shared" si="12"/>
        <v>0.0239441037565848</v>
      </c>
      <c r="Y21">
        <f t="shared" si="13"/>
        <v>-0.11050601745193411</v>
      </c>
      <c r="Z21">
        <f t="shared" si="14"/>
        <v>0.11050601745193411</v>
      </c>
      <c r="AA21">
        <f t="shared" si="15"/>
        <v>0.012211579893087167</v>
      </c>
    </row>
    <row r="22" spans="1:27" ht="12.75">
      <c r="A22">
        <v>0.1956</v>
      </c>
      <c r="B22">
        <v>188</v>
      </c>
      <c r="C22">
        <v>35.28</v>
      </c>
      <c r="D22">
        <v>32</v>
      </c>
      <c r="E22">
        <v>0.428</v>
      </c>
      <c r="F22" t="str">
        <f t="shared" si="0"/>
        <v>high</v>
      </c>
      <c r="G22">
        <f t="shared" si="1"/>
        <v>1</v>
      </c>
      <c r="H22">
        <f t="shared" si="16"/>
        <v>0</v>
      </c>
      <c r="I22">
        <f t="shared" si="17"/>
        <v>0</v>
      </c>
      <c r="J22">
        <f t="shared" si="4"/>
        <v>0.4708348893848109</v>
      </c>
      <c r="K22">
        <f t="shared" si="5"/>
        <v>-0.04283488938481089</v>
      </c>
      <c r="L22">
        <f t="shared" si="6"/>
        <v>0.001834827748608985</v>
      </c>
      <c r="Q22">
        <f t="shared" si="7"/>
        <v>0.7112835993450812</v>
      </c>
      <c r="R22">
        <f t="shared" si="8"/>
        <v>0.28871640065491877</v>
      </c>
      <c r="S22">
        <f t="shared" si="9"/>
        <v>0.08335716000713157</v>
      </c>
      <c r="U22">
        <f t="shared" si="10"/>
        <v>0.23170135992034663</v>
      </c>
      <c r="V22">
        <f t="shared" si="11"/>
        <v>-0.23170135992034663</v>
      </c>
      <c r="W22">
        <f t="shared" si="12"/>
        <v>0.05368552018893801</v>
      </c>
      <c r="Y22">
        <f t="shared" si="13"/>
        <v>0.05695672211077052</v>
      </c>
      <c r="Z22">
        <f t="shared" si="14"/>
        <v>-0.05695672211077052</v>
      </c>
      <c r="AA22">
        <f t="shared" si="15"/>
        <v>0.0032440681936035352</v>
      </c>
    </row>
    <row r="23" spans="1:27" ht="12.75">
      <c r="A23">
        <v>0.1828</v>
      </c>
      <c r="B23">
        <v>191</v>
      </c>
      <c r="C23">
        <v>29.54</v>
      </c>
      <c r="D23">
        <v>28</v>
      </c>
      <c r="E23">
        <v>0.4401</v>
      </c>
      <c r="F23" t="str">
        <f t="shared" si="0"/>
        <v>high</v>
      </c>
      <c r="G23">
        <f t="shared" si="1"/>
        <v>1</v>
      </c>
      <c r="H23">
        <f t="shared" si="16"/>
        <v>0</v>
      </c>
      <c r="I23">
        <f t="shared" si="17"/>
        <v>0</v>
      </c>
      <c r="J23">
        <f t="shared" si="4"/>
        <v>0.4368482881601261</v>
      </c>
      <c r="K23">
        <f t="shared" si="5"/>
        <v>0.003251711839873883</v>
      </c>
      <c r="L23">
        <f t="shared" si="6"/>
        <v>1.0573629889575994E-05</v>
      </c>
      <c r="Q23">
        <f t="shared" si="7"/>
        <v>0.5780688433388882</v>
      </c>
      <c r="R23">
        <f t="shared" si="8"/>
        <v>0.4219311566611118</v>
      </c>
      <c r="S23">
        <f t="shared" si="9"/>
        <v>0.17802590096138368</v>
      </c>
      <c r="U23">
        <f t="shared" si="10"/>
        <v>0.3488097866648616</v>
      </c>
      <c r="V23">
        <f t="shared" si="11"/>
        <v>-0.3488097866648616</v>
      </c>
      <c r="W23">
        <f t="shared" si="12"/>
        <v>0.12166826727318628</v>
      </c>
      <c r="Y23">
        <f t="shared" si="13"/>
        <v>0.07288300751009336</v>
      </c>
      <c r="Z23">
        <f t="shared" si="14"/>
        <v>-0.07288300751009336</v>
      </c>
      <c r="AA23">
        <f t="shared" si="15"/>
        <v>0.005311932783716325</v>
      </c>
    </row>
    <row r="24" spans="1:27" ht="12.75">
      <c r="A24">
        <v>0.1627</v>
      </c>
      <c r="B24">
        <v>196</v>
      </c>
      <c r="C24">
        <v>31.35</v>
      </c>
      <c r="D24">
        <v>28</v>
      </c>
      <c r="E24">
        <v>0.5581</v>
      </c>
      <c r="F24" t="str">
        <f t="shared" si="0"/>
        <v>high</v>
      </c>
      <c r="G24">
        <f t="shared" si="1"/>
        <v>1</v>
      </c>
      <c r="H24">
        <f t="shared" si="16"/>
        <v>0</v>
      </c>
      <c r="I24">
        <f t="shared" si="17"/>
        <v>0</v>
      </c>
      <c r="J24">
        <f t="shared" si="4"/>
        <v>0.46444294078096254</v>
      </c>
      <c r="K24">
        <f t="shared" si="5"/>
        <v>0.0936570592190375</v>
      </c>
      <c r="L24">
        <f t="shared" si="6"/>
        <v>0.008771644741558296</v>
      </c>
      <c r="Q24">
        <f t="shared" si="7"/>
        <v>0.6844994713748381</v>
      </c>
      <c r="R24">
        <f t="shared" si="8"/>
        <v>0.31550052862516187</v>
      </c>
      <c r="S24">
        <f t="shared" si="9"/>
        <v>0.09954058356275658</v>
      </c>
      <c r="U24">
        <f t="shared" si="10"/>
        <v>0.29434488848972773</v>
      </c>
      <c r="V24">
        <f t="shared" si="11"/>
        <v>-0.29434488848972773</v>
      </c>
      <c r="W24">
        <f t="shared" si="12"/>
        <v>0.08663891338003026</v>
      </c>
      <c r="Y24">
        <f t="shared" si="13"/>
        <v>0.020533737753637538</v>
      </c>
      <c r="Z24">
        <f t="shared" si="14"/>
        <v>-0.020533737753637538</v>
      </c>
      <c r="AA24">
        <f t="shared" si="15"/>
        <v>0.00042163438613515954</v>
      </c>
    </row>
    <row r="25" spans="1:27" ht="12.75">
      <c r="A25">
        <v>0.1403</v>
      </c>
      <c r="B25">
        <v>198</v>
      </c>
      <c r="C25">
        <v>33.5</v>
      </c>
      <c r="D25">
        <v>23</v>
      </c>
      <c r="E25">
        <v>0.4866</v>
      </c>
      <c r="F25" t="str">
        <f t="shared" si="0"/>
        <v>high</v>
      </c>
      <c r="G25">
        <f t="shared" si="1"/>
        <v>1</v>
      </c>
      <c r="H25">
        <f t="shared" si="16"/>
        <v>0</v>
      </c>
      <c r="I25">
        <f t="shared" si="17"/>
        <v>0</v>
      </c>
      <c r="J25">
        <f t="shared" si="4"/>
        <v>0.4971361187718377</v>
      </c>
      <c r="K25">
        <f t="shared" si="5"/>
        <v>-0.010536118771837744</v>
      </c>
      <c r="L25">
        <f t="shared" si="6"/>
        <v>0.00011100979877427168</v>
      </c>
      <c r="Q25">
        <f t="shared" si="7"/>
        <v>0.8213205501378544</v>
      </c>
      <c r="R25">
        <f t="shared" si="8"/>
        <v>0.17867944986214557</v>
      </c>
      <c r="S25">
        <f t="shared" si="9"/>
        <v>0.03192634580303899</v>
      </c>
      <c r="U25">
        <f t="shared" si="10"/>
        <v>0.24847961005504474</v>
      </c>
      <c r="V25">
        <f t="shared" si="11"/>
        <v>-0.24847961005504474</v>
      </c>
      <c r="W25">
        <f t="shared" si="12"/>
        <v>0.06174211661310709</v>
      </c>
      <c r="Y25">
        <f t="shared" si="13"/>
        <v>-0.07039599462619406</v>
      </c>
      <c r="Z25">
        <f t="shared" si="14"/>
        <v>0.07039599462619406</v>
      </c>
      <c r="AA25">
        <f t="shared" si="15"/>
        <v>0.004955596059411143</v>
      </c>
    </row>
    <row r="26" spans="1:27" ht="12.75">
      <c r="A26">
        <v>0.1563</v>
      </c>
      <c r="B26">
        <v>193</v>
      </c>
      <c r="C26">
        <v>34.56</v>
      </c>
      <c r="D26">
        <v>32</v>
      </c>
      <c r="E26">
        <v>0.5267</v>
      </c>
      <c r="F26" t="str">
        <f t="shared" si="0"/>
        <v>high</v>
      </c>
      <c r="G26">
        <f t="shared" si="1"/>
        <v>1</v>
      </c>
      <c r="H26">
        <f t="shared" si="16"/>
        <v>0</v>
      </c>
      <c r="I26">
        <f t="shared" si="17"/>
        <v>0</v>
      </c>
      <c r="J26">
        <f t="shared" si="4"/>
        <v>0.48929291560015775</v>
      </c>
      <c r="K26">
        <f t="shared" si="5"/>
        <v>0.037407084399842194</v>
      </c>
      <c r="L26">
        <f t="shared" si="6"/>
        <v>0.0013992899632969172</v>
      </c>
      <c r="Q26">
        <f t="shared" si="7"/>
        <v>0.7791519998235268</v>
      </c>
      <c r="R26">
        <f t="shared" si="8"/>
        <v>0.2208480001764732</v>
      </c>
      <c r="S26">
        <f t="shared" si="9"/>
        <v>0.04877383918194751</v>
      </c>
      <c r="U26">
        <f t="shared" si="10"/>
        <v>0.19768444246987565</v>
      </c>
      <c r="V26">
        <f t="shared" si="11"/>
        <v>-0.19768444246987565</v>
      </c>
      <c r="W26">
        <f t="shared" si="12"/>
        <v>0.03907913879462558</v>
      </c>
      <c r="Y26">
        <f t="shared" si="13"/>
        <v>0.0228220610062968</v>
      </c>
      <c r="Z26">
        <f t="shared" si="14"/>
        <v>-0.0228220610062968</v>
      </c>
      <c r="AA26">
        <f t="shared" si="15"/>
        <v>0.000520846468575133</v>
      </c>
    </row>
    <row r="27" spans="1:27" ht="12.75">
      <c r="A27">
        <v>0.2681</v>
      </c>
      <c r="B27">
        <v>183</v>
      </c>
      <c r="C27">
        <v>39.53</v>
      </c>
      <c r="D27">
        <v>27</v>
      </c>
      <c r="E27">
        <v>0.5439</v>
      </c>
      <c r="F27" t="str">
        <f t="shared" si="0"/>
        <v>high</v>
      </c>
      <c r="G27">
        <f t="shared" si="1"/>
        <v>1</v>
      </c>
      <c r="H27">
        <f t="shared" si="16"/>
        <v>0</v>
      </c>
      <c r="I27">
        <f t="shared" si="17"/>
        <v>0</v>
      </c>
      <c r="J27">
        <f t="shared" si="4"/>
        <v>0.464284072932198</v>
      </c>
      <c r="K27">
        <f t="shared" si="5"/>
        <v>0.07961592706780207</v>
      </c>
      <c r="L27">
        <f t="shared" si="6"/>
        <v>0.006338695842865579</v>
      </c>
      <c r="Q27">
        <f t="shared" si="7"/>
        <v>0.7027196870942026</v>
      </c>
      <c r="R27">
        <f t="shared" si="8"/>
        <v>0.2972803129057974</v>
      </c>
      <c r="S27">
        <f t="shared" si="9"/>
        <v>0.0883755844413688</v>
      </c>
      <c r="U27">
        <f t="shared" si="10"/>
        <v>0.2710695331553613</v>
      </c>
      <c r="V27">
        <f t="shared" si="11"/>
        <v>-0.2710695331553613</v>
      </c>
      <c r="W27">
        <f t="shared" si="12"/>
        <v>0.07347869180506553</v>
      </c>
      <c r="Y27">
        <f t="shared" si="13"/>
        <v>0.0263499582558675</v>
      </c>
      <c r="Z27">
        <f t="shared" si="14"/>
        <v>-0.0263499582558675</v>
      </c>
      <c r="AA27">
        <f t="shared" si="15"/>
        <v>0.0006943203000859599</v>
      </c>
    </row>
    <row r="28" spans="1:27" ht="12.75">
      <c r="A28">
        <v>0.1236</v>
      </c>
      <c r="B28">
        <v>196</v>
      </c>
      <c r="C28">
        <v>26.7</v>
      </c>
      <c r="D28">
        <v>34</v>
      </c>
      <c r="E28">
        <v>0.4419</v>
      </c>
      <c r="F28" t="str">
        <f t="shared" si="0"/>
        <v>high</v>
      </c>
      <c r="G28">
        <f t="shared" si="1"/>
        <v>1</v>
      </c>
      <c r="H28">
        <f t="shared" si="16"/>
        <v>0</v>
      </c>
      <c r="I28">
        <f t="shared" si="17"/>
        <v>0</v>
      </c>
      <c r="J28">
        <f t="shared" si="4"/>
        <v>0.4465278630113212</v>
      </c>
      <c r="K28">
        <f t="shared" si="5"/>
        <v>-0.004627863011321176</v>
      </c>
      <c r="L28">
        <f t="shared" si="6"/>
        <v>2.1417116051554703E-05</v>
      </c>
      <c r="Q28">
        <f t="shared" si="7"/>
        <v>0.5987899557264419</v>
      </c>
      <c r="R28">
        <f t="shared" si="8"/>
        <v>0.4012100442735581</v>
      </c>
      <c r="S28">
        <f t="shared" si="9"/>
        <v>0.16096949962599047</v>
      </c>
      <c r="U28">
        <f t="shared" si="10"/>
        <v>0.29697494958826764</v>
      </c>
      <c r="V28">
        <f t="shared" si="11"/>
        <v>-0.29697494958826764</v>
      </c>
      <c r="W28">
        <f t="shared" si="12"/>
        <v>0.08819412068295411</v>
      </c>
      <c r="Y28">
        <f t="shared" si="13"/>
        <v>0.10371010656854485</v>
      </c>
      <c r="Z28">
        <f t="shared" si="14"/>
        <v>-0.10371010656854485</v>
      </c>
      <c r="AA28">
        <f t="shared" si="15"/>
        <v>0.010755786204458929</v>
      </c>
    </row>
    <row r="29" spans="1:27" ht="12.75">
      <c r="A29">
        <v>0.13</v>
      </c>
      <c r="B29">
        <v>188</v>
      </c>
      <c r="C29">
        <v>30.77</v>
      </c>
      <c r="D29">
        <v>26</v>
      </c>
      <c r="E29">
        <v>0.3998</v>
      </c>
      <c r="F29" t="str">
        <f t="shared" si="0"/>
        <v>medium</v>
      </c>
      <c r="G29">
        <f t="shared" si="1"/>
        <v>0</v>
      </c>
      <c r="H29">
        <f t="shared" si="16"/>
        <v>1</v>
      </c>
      <c r="I29">
        <f t="shared" si="17"/>
        <v>0</v>
      </c>
      <c r="J29">
        <f t="shared" si="4"/>
        <v>0.47498912117737024</v>
      </c>
      <c r="K29">
        <f t="shared" si="5"/>
        <v>-0.07518912117737026</v>
      </c>
      <c r="L29">
        <f t="shared" si="6"/>
        <v>0.005653403943425268</v>
      </c>
      <c r="Q29">
        <f t="shared" si="7"/>
        <v>0.7320102295369041</v>
      </c>
      <c r="R29">
        <f t="shared" si="8"/>
        <v>-0.7320102295369041</v>
      </c>
      <c r="S29">
        <f t="shared" si="9"/>
        <v>0.535838976146671</v>
      </c>
      <c r="U29">
        <f t="shared" si="10"/>
        <v>0.25138849056267415</v>
      </c>
      <c r="V29">
        <f t="shared" si="11"/>
        <v>0.7486115094373258</v>
      </c>
      <c r="W29">
        <f t="shared" si="12"/>
        <v>0.5604191920620313</v>
      </c>
      <c r="Y29">
        <f t="shared" si="13"/>
        <v>0.017011775921864314</v>
      </c>
      <c r="Z29">
        <f t="shared" si="14"/>
        <v>-0.017011775921864314</v>
      </c>
      <c r="AA29">
        <f t="shared" si="15"/>
        <v>0.0002894005200157224</v>
      </c>
    </row>
    <row r="30" spans="1:27" ht="12.75">
      <c r="A30">
        <v>0.0896</v>
      </c>
      <c r="B30">
        <v>198</v>
      </c>
      <c r="C30">
        <v>25.67</v>
      </c>
      <c r="D30">
        <v>30</v>
      </c>
      <c r="E30">
        <v>0.4325</v>
      </c>
      <c r="F30" t="str">
        <f t="shared" si="0"/>
        <v>high</v>
      </c>
      <c r="G30">
        <f t="shared" si="1"/>
        <v>1</v>
      </c>
      <c r="H30">
        <f t="shared" si="16"/>
        <v>0</v>
      </c>
      <c r="I30">
        <f t="shared" si="17"/>
        <v>0</v>
      </c>
      <c r="J30">
        <f t="shared" si="4"/>
        <v>0.46031996482337817</v>
      </c>
      <c r="K30">
        <f t="shared" si="5"/>
        <v>-0.027819964823378174</v>
      </c>
      <c r="L30">
        <f t="shared" si="6"/>
        <v>0.000773950442773999</v>
      </c>
      <c r="Q30">
        <f t="shared" si="7"/>
        <v>0.6567376301556541</v>
      </c>
      <c r="R30">
        <f t="shared" si="8"/>
        <v>0.3432623698443459</v>
      </c>
      <c r="S30">
        <f t="shared" si="9"/>
        <v>0.1178290545511565</v>
      </c>
      <c r="U30">
        <f t="shared" si="10"/>
        <v>0.2903402501427459</v>
      </c>
      <c r="V30">
        <f t="shared" si="11"/>
        <v>-0.2903402501427459</v>
      </c>
      <c r="W30">
        <f t="shared" si="12"/>
        <v>0.08429746085295226</v>
      </c>
      <c r="Y30">
        <f t="shared" si="13"/>
        <v>0.052459021010188955</v>
      </c>
      <c r="Z30">
        <f t="shared" si="14"/>
        <v>-0.052459021010188955</v>
      </c>
      <c r="AA30">
        <f t="shared" si="15"/>
        <v>0.002751948885347446</v>
      </c>
    </row>
    <row r="31" spans="1:27" ht="12.75">
      <c r="A31">
        <v>0.2071</v>
      </c>
      <c r="B31">
        <v>178</v>
      </c>
      <c r="C31">
        <v>36.22</v>
      </c>
      <c r="D31">
        <v>30</v>
      </c>
      <c r="E31">
        <v>0.4086</v>
      </c>
      <c r="F31" t="str">
        <f t="shared" si="0"/>
        <v>medium</v>
      </c>
      <c r="G31">
        <f t="shared" si="1"/>
        <v>0</v>
      </c>
      <c r="H31">
        <f t="shared" si="16"/>
        <v>1</v>
      </c>
      <c r="I31">
        <f t="shared" si="17"/>
        <v>0</v>
      </c>
      <c r="J31">
        <f t="shared" si="4"/>
        <v>0.4679432887036982</v>
      </c>
      <c r="K31">
        <f t="shared" si="5"/>
        <v>-0.059343288703698205</v>
      </c>
      <c r="L31">
        <f t="shared" si="6"/>
        <v>0.003521625914170475</v>
      </c>
      <c r="Q31">
        <f t="shared" si="7"/>
        <v>0.7098464635820505</v>
      </c>
      <c r="R31">
        <f t="shared" si="8"/>
        <v>-0.7098464635820505</v>
      </c>
      <c r="S31">
        <f t="shared" si="9"/>
        <v>0.5038820018599434</v>
      </c>
      <c r="U31">
        <f t="shared" si="10"/>
        <v>0.22051255401967595</v>
      </c>
      <c r="V31">
        <f t="shared" si="11"/>
        <v>0.779487445980324</v>
      </c>
      <c r="W31">
        <f t="shared" si="12"/>
        <v>0.6076006784409286</v>
      </c>
      <c r="Y31">
        <f t="shared" si="13"/>
        <v>0.07056943564227902</v>
      </c>
      <c r="Z31">
        <f t="shared" si="14"/>
        <v>-0.07056943564227902</v>
      </c>
      <c r="AA31">
        <f t="shared" si="15"/>
        <v>0.0049800452468697605</v>
      </c>
    </row>
    <row r="32" spans="1:27" ht="12.75">
      <c r="A32">
        <v>0.2244</v>
      </c>
      <c r="B32">
        <v>185</v>
      </c>
      <c r="C32">
        <v>36.55</v>
      </c>
      <c r="D32">
        <v>23</v>
      </c>
      <c r="E32">
        <v>0.4624</v>
      </c>
      <c r="F32" t="str">
        <f t="shared" si="0"/>
        <v>high</v>
      </c>
      <c r="G32">
        <f t="shared" si="1"/>
        <v>1</v>
      </c>
      <c r="H32">
        <f t="shared" si="16"/>
        <v>0</v>
      </c>
      <c r="I32">
        <f t="shared" si="17"/>
        <v>0</v>
      </c>
      <c r="J32">
        <f t="shared" si="4"/>
        <v>0.4682347852831529</v>
      </c>
      <c r="K32">
        <f t="shared" si="5"/>
        <v>-0.005834785283152899</v>
      </c>
      <c r="L32">
        <f t="shared" si="6"/>
        <v>3.404471930049766E-05</v>
      </c>
      <c r="Q32">
        <f t="shared" si="7"/>
        <v>0.7201309377618117</v>
      </c>
      <c r="R32">
        <f t="shared" si="8"/>
        <v>0.2798690622381883</v>
      </c>
      <c r="S32">
        <f t="shared" si="9"/>
        <v>0.07832669199808291</v>
      </c>
      <c r="U32">
        <f t="shared" si="10"/>
        <v>0.28768884178718956</v>
      </c>
      <c r="V32">
        <f t="shared" si="11"/>
        <v>-0.28768884178718956</v>
      </c>
      <c r="W32">
        <f t="shared" si="12"/>
        <v>0.08276486968885459</v>
      </c>
      <c r="Y32">
        <f t="shared" si="13"/>
        <v>-0.007570680464923041</v>
      </c>
      <c r="Z32">
        <f t="shared" si="14"/>
        <v>0.007570680464923041</v>
      </c>
      <c r="AA32">
        <f t="shared" si="15"/>
        <v>5.731520270196735E-05</v>
      </c>
    </row>
    <row r="33" spans="1:27" ht="12.75">
      <c r="A33">
        <v>0.3437</v>
      </c>
      <c r="B33">
        <v>185</v>
      </c>
      <c r="C33">
        <v>34.91</v>
      </c>
      <c r="D33">
        <v>31</v>
      </c>
      <c r="E33">
        <v>0.4325</v>
      </c>
      <c r="F33" t="str">
        <f t="shared" si="0"/>
        <v>high</v>
      </c>
      <c r="G33">
        <f t="shared" si="1"/>
        <v>1</v>
      </c>
      <c r="H33">
        <f t="shared" si="16"/>
        <v>0</v>
      </c>
      <c r="I33">
        <f t="shared" si="17"/>
        <v>0</v>
      </c>
      <c r="J33">
        <f t="shared" si="4"/>
        <v>0.3856892684537372</v>
      </c>
      <c r="K33">
        <f t="shared" si="5"/>
        <v>0.04681073154626281</v>
      </c>
      <c r="L33">
        <f t="shared" si="6"/>
        <v>0.002191244587896284</v>
      </c>
      <c r="Q33">
        <f t="shared" si="7"/>
        <v>0.3851217549432733</v>
      </c>
      <c r="R33">
        <f t="shared" si="8"/>
        <v>0.6148782450567267</v>
      </c>
      <c r="S33">
        <f t="shared" si="9"/>
        <v>0.3780752562440401</v>
      </c>
      <c r="U33">
        <f t="shared" si="10"/>
        <v>0.4554515873266417</v>
      </c>
      <c r="V33">
        <f t="shared" si="11"/>
        <v>-0.4554515873266417</v>
      </c>
      <c r="W33">
        <f t="shared" si="12"/>
        <v>0.20743614839835753</v>
      </c>
      <c r="Y33">
        <f t="shared" si="13"/>
        <v>0.1588371412836127</v>
      </c>
      <c r="Z33">
        <f t="shared" si="14"/>
        <v>-0.1588371412836127</v>
      </c>
      <c r="AA33">
        <f t="shared" si="15"/>
        <v>0.025229237451150344</v>
      </c>
    </row>
    <row r="34" spans="1:27" ht="12.75">
      <c r="A34">
        <v>0.1058</v>
      </c>
      <c r="B34">
        <v>191</v>
      </c>
      <c r="C34">
        <v>28.35</v>
      </c>
      <c r="D34">
        <v>28</v>
      </c>
      <c r="E34">
        <v>0.4903</v>
      </c>
      <c r="F34" t="str">
        <f t="shared" si="0"/>
        <v>high</v>
      </c>
      <c r="G34">
        <f t="shared" si="1"/>
        <v>1</v>
      </c>
      <c r="H34">
        <f t="shared" si="16"/>
        <v>0</v>
      </c>
      <c r="I34">
        <f t="shared" si="17"/>
        <v>0</v>
      </c>
      <c r="J34">
        <f t="shared" si="4"/>
        <v>0.4698698121793782</v>
      </c>
      <c r="K34">
        <f t="shared" si="5"/>
        <v>0.020430187820621837</v>
      </c>
      <c r="L34">
        <f t="shared" si="6"/>
        <v>0.0004173925743858848</v>
      </c>
      <c r="Q34">
        <f t="shared" si="7"/>
        <v>0.7041041815689689</v>
      </c>
      <c r="R34">
        <f t="shared" si="8"/>
        <v>0.2958958184310311</v>
      </c>
      <c r="S34">
        <f t="shared" si="9"/>
        <v>0.0875543353649697</v>
      </c>
      <c r="U34">
        <f t="shared" si="10"/>
        <v>0.2585258520424968</v>
      </c>
      <c r="V34">
        <f t="shared" si="11"/>
        <v>-0.2585258520424968</v>
      </c>
      <c r="W34">
        <f t="shared" si="12"/>
        <v>0.06683561617429894</v>
      </c>
      <c r="Y34">
        <f t="shared" si="13"/>
        <v>0.03756972449155582</v>
      </c>
      <c r="Z34">
        <f t="shared" si="14"/>
        <v>-0.03756972449155582</v>
      </c>
      <c r="AA34">
        <f t="shared" si="15"/>
        <v>0.0014114841983714093</v>
      </c>
    </row>
    <row r="35" spans="1:27" ht="12.75">
      <c r="A35">
        <v>0.2326</v>
      </c>
      <c r="B35">
        <v>185</v>
      </c>
      <c r="C35">
        <v>33.53</v>
      </c>
      <c r="D35">
        <v>27</v>
      </c>
      <c r="E35">
        <v>0.4802</v>
      </c>
      <c r="F35" t="str">
        <f t="shared" si="0"/>
        <v>high</v>
      </c>
      <c r="G35">
        <f t="shared" si="1"/>
        <v>1</v>
      </c>
      <c r="H35">
        <f t="shared" si="16"/>
        <v>0</v>
      </c>
      <c r="I35">
        <f t="shared" si="17"/>
        <v>0</v>
      </c>
      <c r="J35">
        <f t="shared" si="4"/>
        <v>0.4380992727810662</v>
      </c>
      <c r="K35">
        <f t="shared" si="5"/>
        <v>0.04210072721893382</v>
      </c>
      <c r="L35">
        <f t="shared" si="6"/>
        <v>0.001772471232363075</v>
      </c>
      <c r="Q35">
        <f t="shared" si="7"/>
        <v>0.5928134141503373</v>
      </c>
      <c r="R35">
        <f t="shared" si="8"/>
        <v>0.4071865858496627</v>
      </c>
      <c r="S35">
        <f t="shared" si="9"/>
        <v>0.16580091569590474</v>
      </c>
      <c r="U35">
        <f t="shared" si="10"/>
        <v>0.33826878252808024</v>
      </c>
      <c r="V35">
        <f t="shared" si="11"/>
        <v>-0.33826878252808024</v>
      </c>
      <c r="W35">
        <f t="shared" si="12"/>
        <v>0.11442576923302965</v>
      </c>
      <c r="Y35">
        <f t="shared" si="13"/>
        <v>0.06903475038310847</v>
      </c>
      <c r="Z35">
        <f t="shared" si="14"/>
        <v>-0.06903475038310847</v>
      </c>
      <c r="AA35">
        <f t="shared" si="15"/>
        <v>0.004765796760458095</v>
      </c>
    </row>
    <row r="36" spans="1:27" ht="12.75">
      <c r="A36">
        <v>0.1577</v>
      </c>
      <c r="B36">
        <v>193</v>
      </c>
      <c r="C36">
        <v>31.07</v>
      </c>
      <c r="D36">
        <v>25</v>
      </c>
      <c r="E36">
        <v>0.4345</v>
      </c>
      <c r="F36" t="str">
        <f t="shared" si="0"/>
        <v>high</v>
      </c>
      <c r="G36">
        <f t="shared" si="1"/>
        <v>1</v>
      </c>
      <c r="H36">
        <f t="shared" si="16"/>
        <v>0</v>
      </c>
      <c r="I36">
        <f t="shared" si="17"/>
        <v>0</v>
      </c>
      <c r="J36">
        <f t="shared" si="4"/>
        <v>0.4651297890925099</v>
      </c>
      <c r="K36">
        <f t="shared" si="5"/>
        <v>-0.030629789092509907</v>
      </c>
      <c r="L36">
        <f t="shared" si="6"/>
        <v>0.0009381839798516388</v>
      </c>
      <c r="Q36">
        <f t="shared" si="7"/>
        <v>0.6935470139062498</v>
      </c>
      <c r="R36">
        <f t="shared" si="8"/>
        <v>0.30645298609375016</v>
      </c>
      <c r="S36">
        <f t="shared" si="9"/>
        <v>0.09391343268577623</v>
      </c>
      <c r="U36">
        <f t="shared" si="10"/>
        <v>0.30111929114551617</v>
      </c>
      <c r="V36">
        <f t="shared" si="11"/>
        <v>-0.30111929114551617</v>
      </c>
      <c r="W36">
        <f t="shared" si="12"/>
        <v>0.09067282749997813</v>
      </c>
      <c r="Y36">
        <f t="shared" si="13"/>
        <v>0.005097973984315107</v>
      </c>
      <c r="Z36">
        <f t="shared" si="14"/>
        <v>-0.005097973984315107</v>
      </c>
      <c r="AA36">
        <f t="shared" si="15"/>
        <v>2.598933874475365E-05</v>
      </c>
    </row>
    <row r="37" spans="1:27" ht="12.75">
      <c r="A37">
        <v>0.2327</v>
      </c>
      <c r="B37">
        <v>185</v>
      </c>
      <c r="C37">
        <v>36.52</v>
      </c>
      <c r="D37">
        <v>32</v>
      </c>
      <c r="E37">
        <v>0.4819</v>
      </c>
      <c r="F37" t="str">
        <f t="shared" si="0"/>
        <v>high</v>
      </c>
      <c r="G37">
        <f t="shared" si="1"/>
        <v>1</v>
      </c>
      <c r="H37">
        <f t="shared" si="16"/>
        <v>0</v>
      </c>
      <c r="I37">
        <f t="shared" si="17"/>
        <v>0</v>
      </c>
      <c r="J37">
        <f t="shared" si="4"/>
        <v>0.45862150040432315</v>
      </c>
      <c r="K37">
        <f t="shared" si="5"/>
        <v>0.02327849959567685</v>
      </c>
      <c r="L37">
        <f t="shared" si="6"/>
        <v>0.0005418885434259272</v>
      </c>
      <c r="Q37">
        <f t="shared" si="7"/>
        <v>0.6672066725295592</v>
      </c>
      <c r="R37">
        <f t="shared" si="8"/>
        <v>0.33279332747044077</v>
      </c>
      <c r="S37">
        <f t="shared" si="9"/>
        <v>0.11075139880884803</v>
      </c>
      <c r="U37">
        <f t="shared" si="10"/>
        <v>0.25644025284232524</v>
      </c>
      <c r="V37">
        <f t="shared" si="11"/>
        <v>-0.25644025284232524</v>
      </c>
      <c r="W37">
        <f t="shared" si="12"/>
        <v>0.0657616032778357</v>
      </c>
      <c r="Y37">
        <f t="shared" si="13"/>
        <v>0.07639011870815438</v>
      </c>
      <c r="Z37">
        <f t="shared" si="14"/>
        <v>-0.07639011870815438</v>
      </c>
      <c r="AA37">
        <f t="shared" si="15"/>
        <v>0.005835450236245917</v>
      </c>
    </row>
    <row r="38" spans="1:27" ht="12.75">
      <c r="A38">
        <v>0.1256</v>
      </c>
      <c r="B38">
        <v>196</v>
      </c>
      <c r="C38">
        <v>27.87</v>
      </c>
      <c r="D38">
        <v>29</v>
      </c>
      <c r="E38">
        <v>0.6244</v>
      </c>
      <c r="F38" t="str">
        <f t="shared" si="0"/>
        <v>high</v>
      </c>
      <c r="G38">
        <f t="shared" si="1"/>
        <v>1</v>
      </c>
      <c r="H38">
        <f t="shared" si="16"/>
        <v>0</v>
      </c>
      <c r="I38">
        <f t="shared" si="17"/>
        <v>0</v>
      </c>
      <c r="J38">
        <f t="shared" si="4"/>
        <v>0.4572094103509663</v>
      </c>
      <c r="K38">
        <f t="shared" si="5"/>
        <v>0.16719058964903366</v>
      </c>
      <c r="L38">
        <f t="shared" si="6"/>
        <v>0.02795269326719156</v>
      </c>
      <c r="Q38">
        <f t="shared" si="7"/>
        <v>0.6503137866323538</v>
      </c>
      <c r="R38">
        <f t="shared" si="8"/>
        <v>0.34968621336764616</v>
      </c>
      <c r="S38">
        <f t="shared" si="9"/>
        <v>0.12228044781940295</v>
      </c>
      <c r="U38">
        <f t="shared" si="10"/>
        <v>0.3018662631250944</v>
      </c>
      <c r="V38">
        <f t="shared" si="11"/>
        <v>-0.3018662631250944</v>
      </c>
      <c r="W38">
        <f t="shared" si="12"/>
        <v>0.09112324081310873</v>
      </c>
      <c r="Y38">
        <f t="shared" si="13"/>
        <v>0.04737933550940232</v>
      </c>
      <c r="Z38">
        <f t="shared" si="14"/>
        <v>-0.04737933550940232</v>
      </c>
      <c r="AA38">
        <f t="shared" si="15"/>
        <v>0.0022448014333125116</v>
      </c>
    </row>
    <row r="39" spans="1:27" ht="12.75">
      <c r="A39">
        <v>0.107</v>
      </c>
      <c r="B39">
        <v>198</v>
      </c>
      <c r="C39">
        <v>24.31</v>
      </c>
      <c r="D39">
        <v>34</v>
      </c>
      <c r="E39">
        <v>0.3991</v>
      </c>
      <c r="F39" t="str">
        <f t="shared" si="0"/>
        <v>medium</v>
      </c>
      <c r="G39">
        <f t="shared" si="1"/>
        <v>0</v>
      </c>
      <c r="H39">
        <f t="shared" si="16"/>
        <v>1</v>
      </c>
      <c r="I39">
        <f t="shared" si="17"/>
        <v>0</v>
      </c>
      <c r="J39">
        <f t="shared" si="4"/>
        <v>0.4380447285551796</v>
      </c>
      <c r="K39">
        <f t="shared" si="5"/>
        <v>-0.03894472855517961</v>
      </c>
      <c r="L39">
        <f t="shared" si="6"/>
        <v>0.001516691882236622</v>
      </c>
      <c r="Q39">
        <f t="shared" si="7"/>
        <v>0.5619287097619047</v>
      </c>
      <c r="R39">
        <f t="shared" si="8"/>
        <v>-0.5619287097619047</v>
      </c>
      <c r="S39">
        <f t="shared" si="9"/>
        <v>0.3157638748546789</v>
      </c>
      <c r="U39">
        <f t="shared" si="10"/>
        <v>0.3225098612453059</v>
      </c>
      <c r="V39">
        <f t="shared" si="11"/>
        <v>0.6774901387546941</v>
      </c>
      <c r="W39">
        <f t="shared" si="12"/>
        <v>0.45899288810985467</v>
      </c>
      <c r="Y39">
        <f t="shared" si="13"/>
        <v>0.11491986919925057</v>
      </c>
      <c r="Z39">
        <f t="shared" si="14"/>
        <v>-0.11491986919925057</v>
      </c>
      <c r="AA39">
        <f t="shared" si="15"/>
        <v>0.013206576336772859</v>
      </c>
    </row>
    <row r="40" spans="1:27" ht="12.75">
      <c r="A40">
        <v>0.1343</v>
      </c>
      <c r="B40">
        <v>193</v>
      </c>
      <c r="C40">
        <v>31.26</v>
      </c>
      <c r="D40">
        <v>28</v>
      </c>
      <c r="E40">
        <v>0.4414</v>
      </c>
      <c r="F40" t="str">
        <f t="shared" si="0"/>
        <v>high</v>
      </c>
      <c r="G40">
        <f t="shared" si="1"/>
        <v>1</v>
      </c>
      <c r="H40">
        <f t="shared" si="16"/>
        <v>0</v>
      </c>
      <c r="I40">
        <f t="shared" si="17"/>
        <v>0</v>
      </c>
      <c r="J40">
        <f t="shared" si="4"/>
        <v>0.4778479829101643</v>
      </c>
      <c r="K40">
        <f t="shared" si="5"/>
        <v>-0.03644798291016427</v>
      </c>
      <c r="L40">
        <f t="shared" si="6"/>
        <v>0.0013284554582196264</v>
      </c>
      <c r="Q40">
        <f t="shared" si="7"/>
        <v>0.7376770704461987</v>
      </c>
      <c r="R40">
        <f t="shared" si="8"/>
        <v>0.2623229295538013</v>
      </c>
      <c r="S40">
        <f t="shared" si="9"/>
        <v>0.06881331936968861</v>
      </c>
      <c r="U40">
        <f t="shared" si="10"/>
        <v>0.24839576997313503</v>
      </c>
      <c r="V40">
        <f t="shared" si="11"/>
        <v>-0.24839576997313503</v>
      </c>
      <c r="W40">
        <f t="shared" si="12"/>
        <v>0.061700458540546614</v>
      </c>
      <c r="Y40">
        <f t="shared" si="13"/>
        <v>0.013772042996042733</v>
      </c>
      <c r="Z40">
        <f t="shared" si="14"/>
        <v>-0.013772042996042733</v>
      </c>
      <c r="AA40">
        <f t="shared" si="15"/>
        <v>0.00018966916828484968</v>
      </c>
    </row>
    <row r="41" spans="1:27" ht="12.75">
      <c r="A41">
        <v>0.0586</v>
      </c>
      <c r="B41">
        <v>196</v>
      </c>
      <c r="C41">
        <v>22.18</v>
      </c>
      <c r="D41">
        <v>23</v>
      </c>
      <c r="E41">
        <v>0.4013</v>
      </c>
      <c r="F41" t="str">
        <f t="shared" si="0"/>
        <v>medium</v>
      </c>
      <c r="G41">
        <f t="shared" si="1"/>
        <v>0</v>
      </c>
      <c r="H41">
        <f t="shared" si="16"/>
        <v>1</v>
      </c>
      <c r="I41">
        <f t="shared" si="17"/>
        <v>0</v>
      </c>
      <c r="J41">
        <f t="shared" si="4"/>
        <v>0.45295419316226687</v>
      </c>
      <c r="K41">
        <f t="shared" si="5"/>
        <v>-0.05165419316226688</v>
      </c>
      <c r="L41">
        <f t="shared" si="6"/>
        <v>0.0026681556712447787</v>
      </c>
      <c r="Q41">
        <f t="shared" si="7"/>
        <v>0.6370296540993082</v>
      </c>
      <c r="R41">
        <f t="shared" si="8"/>
        <v>-0.6370296540993082</v>
      </c>
      <c r="S41">
        <f t="shared" si="9"/>
        <v>0.40580678020188427</v>
      </c>
      <c r="U41">
        <f t="shared" si="10"/>
        <v>0.3421947233584215</v>
      </c>
      <c r="V41">
        <f t="shared" si="11"/>
        <v>0.6578052766415785</v>
      </c>
      <c r="W41">
        <f t="shared" si="12"/>
        <v>0.43270778197750365</v>
      </c>
      <c r="Y41">
        <f t="shared" si="13"/>
        <v>0.020807180377364842</v>
      </c>
      <c r="Z41">
        <f t="shared" si="14"/>
        <v>-0.020807180377364842</v>
      </c>
      <c r="AA41">
        <f t="shared" si="15"/>
        <v>0.00043293875525619657</v>
      </c>
    </row>
    <row r="42" spans="1:27" ht="12.75">
      <c r="A42">
        <v>0.2383</v>
      </c>
      <c r="B42">
        <v>185</v>
      </c>
      <c r="C42">
        <v>35.25</v>
      </c>
      <c r="D42">
        <v>26</v>
      </c>
      <c r="E42">
        <v>0.3801</v>
      </c>
      <c r="F42" t="str">
        <f t="shared" si="0"/>
        <v>medium</v>
      </c>
      <c r="G42">
        <f t="shared" si="1"/>
        <v>0</v>
      </c>
      <c r="H42">
        <f t="shared" si="16"/>
        <v>1</v>
      </c>
      <c r="I42">
        <f t="shared" si="17"/>
        <v>0</v>
      </c>
      <c r="J42">
        <f t="shared" si="4"/>
        <v>0.44888379786845445</v>
      </c>
      <c r="K42">
        <f t="shared" si="5"/>
        <v>-0.06878379786845445</v>
      </c>
      <c r="L42">
        <f t="shared" si="6"/>
        <v>0.004731210849208399</v>
      </c>
      <c r="Q42">
        <f t="shared" si="7"/>
        <v>0.6384462576053506</v>
      </c>
      <c r="R42">
        <f t="shared" si="8"/>
        <v>-0.6384462576053506</v>
      </c>
      <c r="S42">
        <f t="shared" si="9"/>
        <v>0.40761362385027766</v>
      </c>
      <c r="U42">
        <f t="shared" si="10"/>
        <v>0.31845160698633684</v>
      </c>
      <c r="V42">
        <f t="shared" si="11"/>
        <v>0.6815483930136632</v>
      </c>
      <c r="W42">
        <f t="shared" si="12"/>
        <v>0.4645082120195067</v>
      </c>
      <c r="Y42">
        <f t="shared" si="13"/>
        <v>0.04321138618958664</v>
      </c>
      <c r="Z42">
        <f t="shared" si="14"/>
        <v>-0.04321138618958664</v>
      </c>
      <c r="AA42">
        <f t="shared" si="15"/>
        <v>0.0018672238964255992</v>
      </c>
    </row>
    <row r="43" spans="1:27" ht="12.75">
      <c r="A43">
        <v>0.1006</v>
      </c>
      <c r="B43">
        <v>198</v>
      </c>
      <c r="C43">
        <v>22.87</v>
      </c>
      <c r="D43">
        <v>30</v>
      </c>
      <c r="E43">
        <v>0.3498</v>
      </c>
      <c r="F43" t="str">
        <f t="shared" si="0"/>
        <v>medium</v>
      </c>
      <c r="G43">
        <f t="shared" si="1"/>
        <v>0</v>
      </c>
      <c r="H43">
        <f t="shared" si="16"/>
        <v>1</v>
      </c>
      <c r="I43">
        <f t="shared" si="17"/>
        <v>0</v>
      </c>
      <c r="J43">
        <f t="shared" si="4"/>
        <v>0.43250171871434134</v>
      </c>
      <c r="K43">
        <f t="shared" si="5"/>
        <v>-0.08270171871434134</v>
      </c>
      <c r="L43">
        <f t="shared" si="6"/>
        <v>0.006839574278306037</v>
      </c>
      <c r="Q43">
        <f t="shared" si="7"/>
        <v>0.5456548382230298</v>
      </c>
      <c r="R43">
        <f t="shared" si="8"/>
        <v>-0.5456548382230298</v>
      </c>
      <c r="S43">
        <f t="shared" si="9"/>
        <v>0.2977392024762009</v>
      </c>
      <c r="U43">
        <f t="shared" si="10"/>
        <v>0.36037034363876197</v>
      </c>
      <c r="V43">
        <f t="shared" si="11"/>
        <v>0.639629656361238</v>
      </c>
      <c r="W43">
        <f t="shared" si="12"/>
        <v>0.40912609729679544</v>
      </c>
      <c r="Y43">
        <f t="shared" si="13"/>
        <v>0.09343731629696306</v>
      </c>
      <c r="Z43">
        <f t="shared" si="14"/>
        <v>-0.09343731629696306</v>
      </c>
      <c r="AA43">
        <f t="shared" si="15"/>
        <v>0.008730532076778718</v>
      </c>
    </row>
    <row r="44" spans="1:27" ht="12.75">
      <c r="A44">
        <v>0.2164</v>
      </c>
      <c r="B44">
        <v>193</v>
      </c>
      <c r="C44">
        <v>24.49</v>
      </c>
      <c r="D44">
        <v>32</v>
      </c>
      <c r="E44">
        <v>0.3185</v>
      </c>
      <c r="F44" t="str">
        <f t="shared" si="0"/>
        <v>medium</v>
      </c>
      <c r="G44">
        <f t="shared" si="1"/>
        <v>0</v>
      </c>
      <c r="H44">
        <f t="shared" si="16"/>
        <v>1</v>
      </c>
      <c r="I44">
        <f t="shared" si="17"/>
        <v>0</v>
      </c>
      <c r="J44">
        <f t="shared" si="4"/>
        <v>0.3779693297839634</v>
      </c>
      <c r="K44">
        <f t="shared" si="5"/>
        <v>-0.05946932978396341</v>
      </c>
      <c r="L44">
        <f t="shared" si="6"/>
        <v>0.0035366011849537974</v>
      </c>
      <c r="Q44">
        <f t="shared" si="7"/>
        <v>0.3360836167089223</v>
      </c>
      <c r="R44">
        <f t="shared" si="8"/>
        <v>-0.3360836167089223</v>
      </c>
      <c r="S44">
        <f t="shared" si="9"/>
        <v>0.11295219742014978</v>
      </c>
      <c r="U44">
        <f t="shared" si="10"/>
        <v>0.47973151725561075</v>
      </c>
      <c r="V44">
        <f t="shared" si="11"/>
        <v>0.5202684827443893</v>
      </c>
      <c r="W44">
        <f t="shared" si="12"/>
        <v>0.2706792941371489</v>
      </c>
      <c r="Y44">
        <f t="shared" si="13"/>
        <v>0.18345765499563904</v>
      </c>
      <c r="Z44">
        <f t="shared" si="14"/>
        <v>-0.18345765499563904</v>
      </c>
      <c r="AA44">
        <f t="shared" si="15"/>
        <v>0.033656711176498925</v>
      </c>
    </row>
    <row r="45" spans="1:27" ht="12.75">
      <c r="A45">
        <v>0.1485</v>
      </c>
      <c r="B45">
        <v>198</v>
      </c>
      <c r="C45">
        <v>23.57</v>
      </c>
      <c r="D45">
        <v>27</v>
      </c>
      <c r="E45">
        <v>0.3097</v>
      </c>
      <c r="F45" t="str">
        <f t="shared" si="0"/>
        <v>medium</v>
      </c>
      <c r="G45">
        <f t="shared" si="1"/>
        <v>0</v>
      </c>
      <c r="H45">
        <f t="shared" si="16"/>
        <v>1</v>
      </c>
      <c r="I45">
        <f t="shared" si="17"/>
        <v>0</v>
      </c>
      <c r="J45">
        <f t="shared" si="4"/>
        <v>0.41325410154050246</v>
      </c>
      <c r="K45">
        <f t="shared" si="5"/>
        <v>-0.10355410154050249</v>
      </c>
      <c r="L45">
        <f t="shared" si="6"/>
        <v>0.010723451945860699</v>
      </c>
      <c r="Q45">
        <f t="shared" si="7"/>
        <v>0.4774484109125665</v>
      </c>
      <c r="R45">
        <f t="shared" si="8"/>
        <v>-0.4774484109125665</v>
      </c>
      <c r="S45">
        <f t="shared" si="9"/>
        <v>0.22795698508293497</v>
      </c>
      <c r="U45">
        <f t="shared" si="10"/>
        <v>0.4319837275232929</v>
      </c>
      <c r="V45">
        <f t="shared" si="11"/>
        <v>0.568016272476707</v>
      </c>
      <c r="W45">
        <f t="shared" si="12"/>
        <v>0.3226424857983327</v>
      </c>
      <c r="Y45">
        <f t="shared" si="13"/>
        <v>0.08981238751395737</v>
      </c>
      <c r="Z45">
        <f t="shared" si="14"/>
        <v>-0.08981238751395737</v>
      </c>
      <c r="AA45">
        <f t="shared" si="15"/>
        <v>0.008066264950957245</v>
      </c>
    </row>
    <row r="46" spans="1:27" ht="12.75">
      <c r="A46">
        <v>0.227</v>
      </c>
      <c r="B46">
        <v>191</v>
      </c>
      <c r="C46">
        <v>31.72</v>
      </c>
      <c r="D46">
        <v>27</v>
      </c>
      <c r="E46">
        <v>0.4319</v>
      </c>
      <c r="F46" t="str">
        <f t="shared" si="0"/>
        <v>high</v>
      </c>
      <c r="G46">
        <f t="shared" si="1"/>
        <v>1</v>
      </c>
      <c r="H46">
        <f t="shared" si="16"/>
        <v>0</v>
      </c>
      <c r="I46">
        <f t="shared" si="17"/>
        <v>0</v>
      </c>
      <c r="J46">
        <f t="shared" si="4"/>
        <v>0.43007201098630377</v>
      </c>
      <c r="K46">
        <f t="shared" si="5"/>
        <v>0.0018279890136962407</v>
      </c>
      <c r="L46">
        <f t="shared" si="6"/>
        <v>3.341543834194155E-06</v>
      </c>
      <c r="Q46">
        <f t="shared" si="7"/>
        <v>0.5564532111509503</v>
      </c>
      <c r="R46">
        <f t="shared" si="8"/>
        <v>0.44354678884904974</v>
      </c>
      <c r="S46">
        <f t="shared" si="9"/>
        <v>0.19673375389830353</v>
      </c>
      <c r="U46">
        <f t="shared" si="10"/>
        <v>0.3767315051865716</v>
      </c>
      <c r="V46">
        <f t="shared" si="11"/>
        <v>-0.3767315051865716</v>
      </c>
      <c r="W46">
        <f t="shared" si="12"/>
        <v>0.14192662700013983</v>
      </c>
      <c r="Y46">
        <f t="shared" si="13"/>
        <v>0.06634962757901475</v>
      </c>
      <c r="Z46">
        <f t="shared" si="14"/>
        <v>-0.06634962757901475</v>
      </c>
      <c r="AA46">
        <f t="shared" si="15"/>
        <v>0.004402273079873955</v>
      </c>
    </row>
    <row r="47" spans="1:27" ht="12.75">
      <c r="A47">
        <v>0.1649</v>
      </c>
      <c r="B47">
        <v>188</v>
      </c>
      <c r="C47">
        <v>27.9</v>
      </c>
      <c r="D47">
        <v>25</v>
      </c>
      <c r="E47">
        <v>0.3799</v>
      </c>
      <c r="F47" t="str">
        <f t="shared" si="0"/>
        <v>medium</v>
      </c>
      <c r="G47">
        <f t="shared" si="1"/>
        <v>0</v>
      </c>
      <c r="H47">
        <f t="shared" si="16"/>
        <v>1</v>
      </c>
      <c r="I47">
        <f t="shared" si="17"/>
        <v>0</v>
      </c>
      <c r="J47">
        <f t="shared" si="4"/>
        <v>0.43403979609992516</v>
      </c>
      <c r="K47">
        <f t="shared" si="5"/>
        <v>-0.05413979609992514</v>
      </c>
      <c r="L47">
        <f t="shared" si="6"/>
        <v>0.0029311175217414695</v>
      </c>
      <c r="Q47">
        <f t="shared" si="7"/>
        <v>0.5718578570520998</v>
      </c>
      <c r="R47">
        <f t="shared" si="8"/>
        <v>-0.5718578570520998</v>
      </c>
      <c r="S47">
        <f t="shared" si="9"/>
        <v>0.3270214086722198</v>
      </c>
      <c r="U47">
        <f t="shared" si="10"/>
        <v>0.3627852739554618</v>
      </c>
      <c r="V47">
        <f t="shared" si="11"/>
        <v>0.6372147260445382</v>
      </c>
      <c r="W47">
        <f t="shared" si="12"/>
        <v>0.40604260708801587</v>
      </c>
      <c r="Y47">
        <f t="shared" si="13"/>
        <v>0.06557347040086459</v>
      </c>
      <c r="Z47">
        <f t="shared" si="14"/>
        <v>-0.06557347040086459</v>
      </c>
      <c r="AA47">
        <f t="shared" si="15"/>
        <v>0.004299880020413064</v>
      </c>
    </row>
    <row r="48" spans="1:27" ht="12.75">
      <c r="A48">
        <v>0.1188</v>
      </c>
      <c r="B48">
        <v>191</v>
      </c>
      <c r="C48">
        <v>22.74</v>
      </c>
      <c r="D48">
        <v>24</v>
      </c>
      <c r="E48">
        <v>0.4091</v>
      </c>
      <c r="F48" t="str">
        <f t="shared" si="0"/>
        <v>medium</v>
      </c>
      <c r="G48">
        <f t="shared" si="1"/>
        <v>0</v>
      </c>
      <c r="H48">
        <f t="shared" si="16"/>
        <v>1</v>
      </c>
      <c r="I48">
        <f t="shared" si="17"/>
        <v>0</v>
      </c>
      <c r="J48">
        <f t="shared" si="4"/>
        <v>0.42124050844380656</v>
      </c>
      <c r="K48">
        <f t="shared" si="5"/>
        <v>-0.012140508443806541</v>
      </c>
      <c r="L48">
        <f t="shared" si="6"/>
        <v>0.00014739194527413793</v>
      </c>
      <c r="Q48">
        <f t="shared" si="7"/>
        <v>0.5159949451070664</v>
      </c>
      <c r="R48">
        <f t="shared" si="8"/>
        <v>-0.5159949451070664</v>
      </c>
      <c r="S48">
        <f t="shared" si="9"/>
        <v>0.2662507833760445</v>
      </c>
      <c r="U48">
        <f t="shared" si="10"/>
        <v>0.4051168285836806</v>
      </c>
      <c r="V48">
        <f t="shared" si="11"/>
        <v>0.5948831714163194</v>
      </c>
      <c r="W48">
        <f t="shared" si="12"/>
        <v>0.35388598763433804</v>
      </c>
      <c r="Y48">
        <f t="shared" si="13"/>
        <v>0.07906387804835002</v>
      </c>
      <c r="Z48">
        <f t="shared" si="14"/>
        <v>-0.07906387804835002</v>
      </c>
      <c r="AA48">
        <f t="shared" si="15"/>
        <v>0.006251096812044364</v>
      </c>
    </row>
    <row r="49" spans="1:27" ht="12.75">
      <c r="A49">
        <v>0.194</v>
      </c>
      <c r="B49">
        <v>193</v>
      </c>
      <c r="C49">
        <v>20.62</v>
      </c>
      <c r="D49">
        <v>27</v>
      </c>
      <c r="E49">
        <v>0.3588</v>
      </c>
      <c r="F49" t="str">
        <f t="shared" si="0"/>
        <v>medium</v>
      </c>
      <c r="G49">
        <f t="shared" si="1"/>
        <v>0</v>
      </c>
      <c r="H49">
        <f t="shared" si="16"/>
        <v>1</v>
      </c>
      <c r="I49">
        <f t="shared" si="17"/>
        <v>0</v>
      </c>
      <c r="J49">
        <f t="shared" si="4"/>
        <v>0.36284637957955146</v>
      </c>
      <c r="K49">
        <f t="shared" si="5"/>
        <v>-0.004046379579551451</v>
      </c>
      <c r="L49">
        <f t="shared" si="6"/>
        <v>1.637318770181098E-05</v>
      </c>
      <c r="Q49">
        <f t="shared" si="7"/>
        <v>0.2814135760537586</v>
      </c>
      <c r="R49">
        <f t="shared" si="8"/>
        <v>-0.2814135760537586</v>
      </c>
      <c r="S49">
        <f t="shared" si="9"/>
        <v>0.07919360078736458</v>
      </c>
      <c r="U49">
        <f t="shared" si="10"/>
        <v>0.5457114010854968</v>
      </c>
      <c r="V49">
        <f t="shared" si="11"/>
        <v>0.45428859891450324</v>
      </c>
      <c r="W49">
        <f t="shared" si="12"/>
        <v>0.2063781311037024</v>
      </c>
      <c r="Y49">
        <f t="shared" si="13"/>
        <v>0.17235246943026705</v>
      </c>
      <c r="Z49">
        <f t="shared" si="14"/>
        <v>-0.17235246943026705</v>
      </c>
      <c r="AA49">
        <f t="shared" si="15"/>
        <v>0.02970537371871114</v>
      </c>
    </row>
    <row r="50" spans="1:27" ht="12.75">
      <c r="A50">
        <v>0.2495</v>
      </c>
      <c r="B50">
        <v>185</v>
      </c>
      <c r="C50">
        <v>30.46</v>
      </c>
      <c r="D50">
        <v>25</v>
      </c>
      <c r="E50">
        <v>0.4727</v>
      </c>
      <c r="F50" t="str">
        <f t="shared" si="0"/>
        <v>high</v>
      </c>
      <c r="G50">
        <f t="shared" si="1"/>
        <v>1</v>
      </c>
      <c r="H50">
        <f t="shared" si="16"/>
        <v>0</v>
      </c>
      <c r="I50">
        <f t="shared" si="17"/>
        <v>0</v>
      </c>
      <c r="J50">
        <f t="shared" si="4"/>
        <v>0.40601323185986826</v>
      </c>
      <c r="K50">
        <f t="shared" si="5"/>
        <v>0.06668676814013175</v>
      </c>
      <c r="L50">
        <f t="shared" si="6"/>
        <v>0.00444712504497569</v>
      </c>
      <c r="Q50">
        <f t="shared" si="7"/>
        <v>0.46839384318571775</v>
      </c>
      <c r="R50">
        <f t="shared" si="8"/>
        <v>0.5316061568142822</v>
      </c>
      <c r="S50">
        <f t="shared" si="9"/>
        <v>0.28260510596285127</v>
      </c>
      <c r="U50">
        <f t="shared" si="10"/>
        <v>0.43194796488967746</v>
      </c>
      <c r="V50">
        <f t="shared" si="11"/>
        <v>-0.43194796488967746</v>
      </c>
      <c r="W50">
        <f t="shared" si="12"/>
        <v>0.18657904437233402</v>
      </c>
      <c r="Y50">
        <f t="shared" si="13"/>
        <v>0.0997022175559108</v>
      </c>
      <c r="Z50">
        <f t="shared" si="14"/>
        <v>-0.0997022175559108</v>
      </c>
      <c r="AA50">
        <f t="shared" si="15"/>
        <v>0.009940532185566167</v>
      </c>
    </row>
    <row r="51" spans="1:27" ht="12.75">
      <c r="A51">
        <v>0.2378</v>
      </c>
      <c r="B51">
        <v>185</v>
      </c>
      <c r="C51">
        <v>32.38</v>
      </c>
      <c r="D51">
        <v>27</v>
      </c>
      <c r="E51">
        <v>0.3212</v>
      </c>
      <c r="F51" t="str">
        <f t="shared" si="0"/>
        <v>medium</v>
      </c>
      <c r="G51">
        <f t="shared" si="1"/>
        <v>0</v>
      </c>
      <c r="H51">
        <f t="shared" si="16"/>
        <v>1</v>
      </c>
      <c r="I51">
        <f t="shared" si="17"/>
        <v>0</v>
      </c>
      <c r="J51">
        <f t="shared" si="4"/>
        <v>0.4262993859877884</v>
      </c>
      <c r="K51">
        <f t="shared" si="5"/>
        <v>-0.1050993859877884</v>
      </c>
      <c r="L51">
        <f t="shared" si="6"/>
        <v>0.011045880935010131</v>
      </c>
      <c r="Q51">
        <f t="shared" si="7"/>
        <v>0.5457431922861001</v>
      </c>
      <c r="R51">
        <f t="shared" si="8"/>
        <v>-0.5457431922861001</v>
      </c>
      <c r="S51">
        <f t="shared" si="9"/>
        <v>0.29783563192662327</v>
      </c>
      <c r="U51">
        <f t="shared" si="10"/>
        <v>0.36803376268792243</v>
      </c>
      <c r="V51">
        <f t="shared" si="11"/>
        <v>0.6319662373120776</v>
      </c>
      <c r="W51">
        <f t="shared" si="12"/>
        <v>0.39938132510238517</v>
      </c>
      <c r="Y51">
        <f t="shared" si="13"/>
        <v>0.08630551040516377</v>
      </c>
      <c r="Z51">
        <f t="shared" si="14"/>
        <v>-0.08630551040516377</v>
      </c>
      <c r="AA51">
        <f t="shared" si="15"/>
        <v>0.007448641126295831</v>
      </c>
    </row>
    <row r="52" spans="1:27" ht="12.75">
      <c r="A52">
        <v>0.1592</v>
      </c>
      <c r="B52">
        <v>191</v>
      </c>
      <c r="C52">
        <v>25.75</v>
      </c>
      <c r="D52">
        <v>31</v>
      </c>
      <c r="E52">
        <v>0.3418</v>
      </c>
      <c r="F52" t="str">
        <f t="shared" si="0"/>
        <v>medium</v>
      </c>
      <c r="G52">
        <f t="shared" si="1"/>
        <v>0</v>
      </c>
      <c r="H52">
        <f t="shared" si="16"/>
        <v>1</v>
      </c>
      <c r="I52">
        <f t="shared" si="17"/>
        <v>0</v>
      </c>
      <c r="J52">
        <f t="shared" si="4"/>
        <v>0.41871955126376653</v>
      </c>
      <c r="K52">
        <f t="shared" si="5"/>
        <v>-0.07691955126376654</v>
      </c>
      <c r="L52">
        <f t="shared" si="6"/>
        <v>0.005916617366619209</v>
      </c>
      <c r="Q52">
        <f t="shared" si="7"/>
        <v>0.4978926870401894</v>
      </c>
      <c r="R52">
        <f t="shared" si="8"/>
        <v>-0.4978926870401894</v>
      </c>
      <c r="S52">
        <f t="shared" si="9"/>
        <v>0.2478971278081</v>
      </c>
      <c r="U52">
        <f t="shared" si="10"/>
        <v>0.3723535514664251</v>
      </c>
      <c r="V52">
        <f t="shared" si="11"/>
        <v>0.6276464485335749</v>
      </c>
      <c r="W52">
        <f t="shared" si="12"/>
        <v>0.39394006435680945</v>
      </c>
      <c r="Y52">
        <f t="shared" si="13"/>
        <v>0.12958132143967727</v>
      </c>
      <c r="Z52">
        <f t="shared" si="14"/>
        <v>-0.12958132143967727</v>
      </c>
      <c r="AA52">
        <f t="shared" si="15"/>
        <v>0.01679131886605296</v>
      </c>
    </row>
    <row r="53" spans="1:27" ht="12.75">
      <c r="A53">
        <v>0.2069</v>
      </c>
      <c r="B53">
        <v>170</v>
      </c>
      <c r="C53">
        <v>33.84</v>
      </c>
      <c r="D53">
        <v>30</v>
      </c>
      <c r="E53">
        <v>0.4285</v>
      </c>
      <c r="F53" t="str">
        <f t="shared" si="0"/>
        <v>high</v>
      </c>
      <c r="G53">
        <f t="shared" si="1"/>
        <v>1</v>
      </c>
      <c r="H53">
        <f t="shared" si="16"/>
        <v>0</v>
      </c>
      <c r="I53">
        <f t="shared" si="17"/>
        <v>0</v>
      </c>
      <c r="J53">
        <f t="shared" si="4"/>
        <v>0.44557283528771185</v>
      </c>
      <c r="K53">
        <f t="shared" si="5"/>
        <v>-0.017072835287711863</v>
      </c>
      <c r="L53">
        <f t="shared" si="6"/>
        <v>0.0002914817047613394</v>
      </c>
      <c r="Q53">
        <f t="shared" si="7"/>
        <v>0.6243691926021926</v>
      </c>
      <c r="R53">
        <f t="shared" si="8"/>
        <v>0.3756308073978074</v>
      </c>
      <c r="S53">
        <f t="shared" si="9"/>
        <v>0.14109850346632868</v>
      </c>
      <c r="U53">
        <f t="shared" si="10"/>
        <v>0.2501673112865517</v>
      </c>
      <c r="V53">
        <f t="shared" si="11"/>
        <v>-0.2501673112865517</v>
      </c>
      <c r="W53">
        <f t="shared" si="12"/>
        <v>0.06258368363634244</v>
      </c>
      <c r="Y53">
        <f t="shared" si="13"/>
        <v>0.1271937796585476</v>
      </c>
      <c r="Z53">
        <f t="shared" si="14"/>
        <v>-0.1271937796585476</v>
      </c>
      <c r="AA53">
        <f t="shared" si="15"/>
        <v>0.01617825758382716</v>
      </c>
    </row>
    <row r="54" spans="1:27" ht="12.75">
      <c r="A54">
        <v>0.2084</v>
      </c>
      <c r="B54">
        <v>185</v>
      </c>
      <c r="C54">
        <v>27.83</v>
      </c>
      <c r="D54">
        <v>25</v>
      </c>
      <c r="E54">
        <v>0.3917</v>
      </c>
      <c r="F54" t="str">
        <f t="shared" si="0"/>
        <v>medium</v>
      </c>
      <c r="G54">
        <f t="shared" si="1"/>
        <v>0</v>
      </c>
      <c r="H54">
        <f t="shared" si="16"/>
        <v>1</v>
      </c>
      <c r="I54">
        <f t="shared" si="17"/>
        <v>0</v>
      </c>
      <c r="J54">
        <f t="shared" si="4"/>
        <v>0.4081231590688337</v>
      </c>
      <c r="K54">
        <f t="shared" si="5"/>
        <v>-0.01642315906883368</v>
      </c>
      <c r="L54">
        <f t="shared" si="6"/>
        <v>0.000269720153800214</v>
      </c>
      <c r="Q54">
        <f t="shared" si="7"/>
        <v>0.4731510303599311</v>
      </c>
      <c r="R54">
        <f t="shared" si="8"/>
        <v>-0.4731510303599311</v>
      </c>
      <c r="S54">
        <f t="shared" si="9"/>
        <v>0.22387189753066444</v>
      </c>
      <c r="U54">
        <f t="shared" si="10"/>
        <v>0.4221307580424818</v>
      </c>
      <c r="V54">
        <f t="shared" si="11"/>
        <v>0.5778692419575182</v>
      </c>
      <c r="W54">
        <f t="shared" si="12"/>
        <v>0.33393286080055673</v>
      </c>
      <c r="Y54">
        <f t="shared" si="13"/>
        <v>0.10498815593032251</v>
      </c>
      <c r="Z54">
        <f t="shared" si="14"/>
        <v>-0.10498815593032251</v>
      </c>
      <c r="AA54">
        <f t="shared" si="15"/>
        <v>0.011022512885649715</v>
      </c>
    </row>
    <row r="55" spans="1:27" ht="12.75">
      <c r="A55">
        <v>0.0877</v>
      </c>
      <c r="B55">
        <v>193</v>
      </c>
      <c r="C55">
        <v>21.67</v>
      </c>
      <c r="D55">
        <v>26</v>
      </c>
      <c r="E55">
        <v>0.5769</v>
      </c>
      <c r="F55" t="str">
        <f t="shared" si="0"/>
        <v>high</v>
      </c>
      <c r="G55">
        <f t="shared" si="1"/>
        <v>1</v>
      </c>
      <c r="H55">
        <f t="shared" si="16"/>
        <v>0</v>
      </c>
      <c r="I55">
        <f t="shared" si="17"/>
        <v>0</v>
      </c>
      <c r="J55">
        <f t="shared" si="4"/>
        <v>0.42991404380335385</v>
      </c>
      <c r="K55">
        <f t="shared" si="5"/>
        <v>0.14698595619664612</v>
      </c>
      <c r="L55">
        <f t="shared" si="6"/>
        <v>0.02160487131904237</v>
      </c>
      <c r="Q55">
        <f t="shared" si="7"/>
        <v>0.5436187041940885</v>
      </c>
      <c r="R55">
        <f t="shared" si="8"/>
        <v>0.45638129580591147</v>
      </c>
      <c r="S55">
        <f t="shared" si="9"/>
        <v>0.20828388716148286</v>
      </c>
      <c r="U55">
        <f t="shared" si="10"/>
        <v>0.37416396696913246</v>
      </c>
      <c r="V55">
        <f t="shared" si="11"/>
        <v>-0.37416396696913246</v>
      </c>
      <c r="W55">
        <f t="shared" si="12"/>
        <v>0.13999867417807804</v>
      </c>
      <c r="Y55">
        <f t="shared" si="13"/>
        <v>0.0823285656747329</v>
      </c>
      <c r="Z55">
        <f t="shared" si="14"/>
        <v>-0.0823285656747329</v>
      </c>
      <c r="AA55">
        <f t="shared" si="15"/>
        <v>0.006777992726058809</v>
      </c>
    </row>
    <row r="56" spans="1:27" ht="12.75">
      <c r="A56">
        <v>0.101</v>
      </c>
      <c r="B56">
        <v>193</v>
      </c>
      <c r="C56">
        <v>21.79</v>
      </c>
      <c r="D56">
        <v>24</v>
      </c>
      <c r="E56">
        <v>0.4773</v>
      </c>
      <c r="F56" t="str">
        <f t="shared" si="0"/>
        <v>high</v>
      </c>
      <c r="G56">
        <f t="shared" si="1"/>
        <v>1</v>
      </c>
      <c r="H56">
        <f t="shared" si="16"/>
        <v>0</v>
      </c>
      <c r="I56">
        <f t="shared" si="17"/>
        <v>0</v>
      </c>
      <c r="J56">
        <f t="shared" si="4"/>
        <v>0.42461667244519896</v>
      </c>
      <c r="K56">
        <f t="shared" si="5"/>
        <v>0.05268332755480104</v>
      </c>
      <c r="L56">
        <f t="shared" si="6"/>
        <v>0.0027755330022464584</v>
      </c>
      <c r="Q56">
        <f t="shared" si="7"/>
        <v>0.5268076909010574</v>
      </c>
      <c r="R56">
        <f t="shared" si="8"/>
        <v>0.4731923090989426</v>
      </c>
      <c r="S56">
        <f t="shared" si="9"/>
        <v>0.22391096139038924</v>
      </c>
      <c r="U56">
        <f t="shared" si="10"/>
        <v>0.4011874163250974</v>
      </c>
      <c r="V56">
        <f t="shared" si="11"/>
        <v>-0.4011874163250974</v>
      </c>
      <c r="W56">
        <f t="shared" si="12"/>
        <v>0.16095134301760705</v>
      </c>
      <c r="Y56">
        <f t="shared" si="13"/>
        <v>0.0720766027019003</v>
      </c>
      <c r="Z56">
        <f t="shared" si="14"/>
        <v>-0.0720766027019003</v>
      </c>
      <c r="AA56">
        <f t="shared" si="15"/>
        <v>0.005195036657047582</v>
      </c>
    </row>
    <row r="57" spans="1:27" ht="12.75">
      <c r="A57">
        <v>0.0942</v>
      </c>
      <c r="B57">
        <v>201</v>
      </c>
      <c r="C57">
        <v>20.17</v>
      </c>
      <c r="D57">
        <v>26</v>
      </c>
      <c r="E57">
        <v>0.4512</v>
      </c>
      <c r="F57" t="str">
        <f t="shared" si="0"/>
        <v>high</v>
      </c>
      <c r="G57">
        <f t="shared" si="1"/>
        <v>1</v>
      </c>
      <c r="H57">
        <f t="shared" si="16"/>
        <v>0</v>
      </c>
      <c r="I57">
        <f t="shared" si="17"/>
        <v>0</v>
      </c>
      <c r="J57">
        <f t="shared" si="4"/>
        <v>0.4186464997678853</v>
      </c>
      <c r="K57">
        <f t="shared" si="5"/>
        <v>0.032553500232114674</v>
      </c>
      <c r="L57">
        <f t="shared" si="6"/>
        <v>0.0010597303773622901</v>
      </c>
      <c r="Q57">
        <f t="shared" si="7"/>
        <v>0.49413617046176617</v>
      </c>
      <c r="R57">
        <f t="shared" si="8"/>
        <v>0.5058638295382338</v>
      </c>
      <c r="S57">
        <f t="shared" si="9"/>
        <v>0.2558982140350873</v>
      </c>
      <c r="U57">
        <f t="shared" si="10"/>
        <v>0.4284066106418055</v>
      </c>
      <c r="V57">
        <f t="shared" si="11"/>
        <v>-0.4284066106418055</v>
      </c>
      <c r="W57">
        <f t="shared" si="12"/>
        <v>0.18353222404159955</v>
      </c>
      <c r="Y57">
        <f t="shared" si="13"/>
        <v>0.07671495747051316</v>
      </c>
      <c r="Z57">
        <f t="shared" si="14"/>
        <v>-0.07671495747051316</v>
      </c>
      <c r="AA57">
        <f t="shared" si="15"/>
        <v>0.005885184699702642</v>
      </c>
    </row>
    <row r="58" spans="1:27" ht="12.75">
      <c r="A58">
        <v>0.055</v>
      </c>
      <c r="B58">
        <v>193</v>
      </c>
      <c r="C58">
        <v>29.07</v>
      </c>
      <c r="D58">
        <v>31</v>
      </c>
      <c r="E58">
        <v>0.3096</v>
      </c>
      <c r="F58" t="str">
        <f t="shared" si="0"/>
        <v>medium</v>
      </c>
      <c r="G58">
        <f t="shared" si="1"/>
        <v>0</v>
      </c>
      <c r="H58">
        <f t="shared" si="16"/>
        <v>1</v>
      </c>
      <c r="I58">
        <f t="shared" si="17"/>
        <v>0</v>
      </c>
      <c r="J58">
        <f t="shared" si="4"/>
        <v>0.5027466752445641</v>
      </c>
      <c r="K58">
        <f t="shared" si="5"/>
        <v>-0.19314667524456408</v>
      </c>
      <c r="L58">
        <f t="shared" si="6"/>
        <v>0.037305638158029106</v>
      </c>
      <c r="Q58">
        <f t="shared" si="7"/>
        <v>0.8257922695250126</v>
      </c>
      <c r="R58">
        <f t="shared" si="8"/>
        <v>-0.8257922695250126</v>
      </c>
      <c r="S58">
        <f t="shared" si="9"/>
        <v>0.6819328724072711</v>
      </c>
      <c r="U58">
        <f t="shared" si="10"/>
        <v>0.159292731677685</v>
      </c>
      <c r="V58">
        <f t="shared" si="11"/>
        <v>0.840707268322315</v>
      </c>
      <c r="W58">
        <f t="shared" si="12"/>
        <v>0.706788711009969</v>
      </c>
      <c r="Y58">
        <f t="shared" si="13"/>
        <v>0.015152519834942035</v>
      </c>
      <c r="Z58">
        <f t="shared" si="14"/>
        <v>-0.015152519834942035</v>
      </c>
      <c r="AA58">
        <f t="shared" si="15"/>
        <v>0.0002295988573483118</v>
      </c>
    </row>
    <row r="59" spans="1:27" ht="12.75">
      <c r="A59">
        <v>0.1071</v>
      </c>
      <c r="B59">
        <v>196</v>
      </c>
      <c r="C59">
        <v>24.28</v>
      </c>
      <c r="D59">
        <v>24</v>
      </c>
      <c r="E59">
        <v>0.3089</v>
      </c>
      <c r="F59" t="str">
        <f t="shared" si="0"/>
        <v>medium</v>
      </c>
      <c r="G59">
        <f t="shared" si="1"/>
        <v>0</v>
      </c>
      <c r="H59">
        <f t="shared" si="16"/>
        <v>1</v>
      </c>
      <c r="I59">
        <f t="shared" si="17"/>
        <v>0</v>
      </c>
      <c r="J59">
        <f t="shared" si="4"/>
        <v>0.4421229968103755</v>
      </c>
      <c r="K59">
        <f t="shared" si="5"/>
        <v>-0.13322299681037547</v>
      </c>
      <c r="L59">
        <f t="shared" si="6"/>
        <v>0.017748366879137313</v>
      </c>
      <c r="Q59">
        <f t="shared" si="7"/>
        <v>0.5961462385281846</v>
      </c>
      <c r="R59">
        <f t="shared" si="8"/>
        <v>-0.5961462385281846</v>
      </c>
      <c r="S59">
        <f t="shared" si="9"/>
        <v>0.3553903377113032</v>
      </c>
      <c r="U59">
        <f t="shared" si="10"/>
        <v>0.368192187152864</v>
      </c>
      <c r="V59">
        <f t="shared" si="11"/>
        <v>0.631807812847136</v>
      </c>
      <c r="W59">
        <f t="shared" si="12"/>
        <v>0.3991811123746817</v>
      </c>
      <c r="Y59">
        <f t="shared" si="13"/>
        <v>0.03540430073463152</v>
      </c>
      <c r="Z59">
        <f t="shared" si="14"/>
        <v>-0.03540430073463152</v>
      </c>
      <c r="AA59">
        <f t="shared" si="15"/>
        <v>0.0012534645105082302</v>
      </c>
    </row>
    <row r="60" spans="1:27" ht="12.75">
      <c r="A60">
        <v>0.0728</v>
      </c>
      <c r="B60">
        <v>193</v>
      </c>
      <c r="C60">
        <v>19.24</v>
      </c>
      <c r="D60">
        <v>27</v>
      </c>
      <c r="E60">
        <v>0.4573</v>
      </c>
      <c r="F60" t="str">
        <f t="shared" si="0"/>
        <v>high</v>
      </c>
      <c r="G60">
        <f t="shared" si="1"/>
        <v>1</v>
      </c>
      <c r="H60">
        <f t="shared" si="16"/>
        <v>0</v>
      </c>
      <c r="I60">
        <f t="shared" si="17"/>
        <v>0</v>
      </c>
      <c r="J60">
        <f t="shared" si="4"/>
        <v>0.4186584146228569</v>
      </c>
      <c r="K60">
        <f t="shared" si="5"/>
        <v>0.03864158537714307</v>
      </c>
      <c r="L60">
        <f t="shared" si="6"/>
        <v>0.0014931721204590374</v>
      </c>
      <c r="Q60">
        <f t="shared" si="7"/>
        <v>0.49524959975479776</v>
      </c>
      <c r="R60">
        <f t="shared" si="8"/>
        <v>0.5047504002452022</v>
      </c>
      <c r="S60">
        <f t="shared" si="9"/>
        <v>0.2547729665476918</v>
      </c>
      <c r="U60">
        <f t="shared" si="10"/>
        <v>0.39411680241100294</v>
      </c>
      <c r="V60">
        <f t="shared" si="11"/>
        <v>-0.39411680241100294</v>
      </c>
      <c r="W60">
        <f t="shared" si="12"/>
        <v>0.15532805394267354</v>
      </c>
      <c r="Y60">
        <f t="shared" si="13"/>
        <v>0.1108026190789595</v>
      </c>
      <c r="Z60">
        <f t="shared" si="14"/>
        <v>-0.1108026190789595</v>
      </c>
      <c r="AA60">
        <f t="shared" si="15"/>
        <v>0.012277220394757</v>
      </c>
    </row>
    <row r="61" spans="1:27" ht="12.75">
      <c r="A61">
        <v>0.2771</v>
      </c>
      <c r="B61">
        <v>180</v>
      </c>
      <c r="C61">
        <v>27.07</v>
      </c>
      <c r="D61">
        <v>28</v>
      </c>
      <c r="E61">
        <v>0.3214</v>
      </c>
      <c r="F61" t="str">
        <f t="shared" si="0"/>
        <v>medium</v>
      </c>
      <c r="G61">
        <f t="shared" si="1"/>
        <v>0</v>
      </c>
      <c r="H61">
        <f t="shared" si="16"/>
        <v>1</v>
      </c>
      <c r="I61">
        <f t="shared" si="17"/>
        <v>0</v>
      </c>
      <c r="J61">
        <f t="shared" si="4"/>
        <v>0.36040369913405346</v>
      </c>
      <c r="K61">
        <f t="shared" si="5"/>
        <v>-0.03900369913405344</v>
      </c>
      <c r="L61">
        <f t="shared" si="6"/>
        <v>0.001521288546139761</v>
      </c>
      <c r="Q61">
        <f t="shared" si="7"/>
        <v>0.2850789357634461</v>
      </c>
      <c r="R61">
        <f t="shared" si="8"/>
        <v>-0.2850789357634461</v>
      </c>
      <c r="S61">
        <f t="shared" si="9"/>
        <v>0.08126999961601904</v>
      </c>
      <c r="U61">
        <f t="shared" si="10"/>
        <v>0.5131550632923323</v>
      </c>
      <c r="V61">
        <f t="shared" si="11"/>
        <v>0.4868449367076677</v>
      </c>
      <c r="W61">
        <f t="shared" si="12"/>
        <v>0.23701799239789298</v>
      </c>
      <c r="Y61">
        <f t="shared" si="13"/>
        <v>0.20208941301663563</v>
      </c>
      <c r="Z61">
        <f t="shared" si="14"/>
        <v>-0.20208941301663563</v>
      </c>
      <c r="AA61">
        <f t="shared" si="15"/>
        <v>0.04084013085340834</v>
      </c>
    </row>
    <row r="62" spans="1:27" ht="12.75">
      <c r="A62">
        <v>0.0528</v>
      </c>
      <c r="B62">
        <v>196</v>
      </c>
      <c r="C62">
        <v>18.95</v>
      </c>
      <c r="D62">
        <v>22</v>
      </c>
      <c r="E62">
        <v>0.5437</v>
      </c>
      <c r="F62" t="str">
        <f t="shared" si="0"/>
        <v>high</v>
      </c>
      <c r="G62">
        <f t="shared" si="1"/>
        <v>1</v>
      </c>
      <c r="H62">
        <f t="shared" si="16"/>
        <v>0</v>
      </c>
      <c r="I62">
        <f t="shared" si="17"/>
        <v>0</v>
      </c>
      <c r="J62">
        <f t="shared" si="4"/>
        <v>0.43155140463651487</v>
      </c>
      <c r="K62">
        <f t="shared" si="5"/>
        <v>0.11214859536348509</v>
      </c>
      <c r="L62">
        <f t="shared" si="6"/>
        <v>0.01257730744200271</v>
      </c>
      <c r="Q62">
        <f t="shared" si="7"/>
        <v>0.5519262341414686</v>
      </c>
      <c r="R62">
        <f t="shared" si="8"/>
        <v>0.4480737658585314</v>
      </c>
      <c r="S62">
        <f t="shared" si="9"/>
        <v>0.20077009965064604</v>
      </c>
      <c r="U62">
        <f t="shared" si="10"/>
        <v>0.4006953814407352</v>
      </c>
      <c r="V62">
        <f t="shared" si="11"/>
        <v>-0.4006953814407352</v>
      </c>
      <c r="W62">
        <f t="shared" si="12"/>
        <v>0.16055678870793627</v>
      </c>
      <c r="Y62">
        <f t="shared" si="13"/>
        <v>0.047448695732569046</v>
      </c>
      <c r="Z62">
        <f t="shared" si="14"/>
        <v>-0.047448695732569046</v>
      </c>
      <c r="AA62">
        <f t="shared" si="15"/>
        <v>0.002251378726721916</v>
      </c>
    </row>
    <row r="63" spans="1:27" ht="12.75">
      <c r="A63">
        <v>0.213</v>
      </c>
      <c r="B63">
        <v>188</v>
      </c>
      <c r="C63">
        <v>21.59</v>
      </c>
      <c r="D63">
        <v>30</v>
      </c>
      <c r="E63">
        <v>0.4121</v>
      </c>
      <c r="F63" t="str">
        <f t="shared" si="0"/>
        <v>medium</v>
      </c>
      <c r="G63">
        <f t="shared" si="1"/>
        <v>0</v>
      </c>
      <c r="H63">
        <f t="shared" si="16"/>
        <v>1</v>
      </c>
      <c r="I63">
        <f t="shared" si="17"/>
        <v>0</v>
      </c>
      <c r="J63">
        <f t="shared" si="4"/>
        <v>0.3558711532109276</v>
      </c>
      <c r="K63">
        <f t="shared" si="5"/>
        <v>0.05622884678907242</v>
      </c>
      <c r="L63">
        <f t="shared" si="6"/>
        <v>0.0031616832112289794</v>
      </c>
      <c r="Q63">
        <f t="shared" si="7"/>
        <v>0.2529800028539052</v>
      </c>
      <c r="R63">
        <f t="shared" si="8"/>
        <v>-0.2529800028539052</v>
      </c>
      <c r="S63">
        <f t="shared" si="9"/>
        <v>0.06399888184396188</v>
      </c>
      <c r="U63">
        <f t="shared" si="10"/>
        <v>0.5304070184153513</v>
      </c>
      <c r="V63">
        <f t="shared" si="11"/>
        <v>0.4695929815846487</v>
      </c>
      <c r="W63">
        <f t="shared" si="12"/>
        <v>0.2205175683535602</v>
      </c>
      <c r="Y63">
        <f t="shared" si="13"/>
        <v>0.216436617231899</v>
      </c>
      <c r="Z63">
        <f t="shared" si="14"/>
        <v>-0.216436617231899</v>
      </c>
      <c r="AA63">
        <f t="shared" si="15"/>
        <v>0.04684480927878756</v>
      </c>
    </row>
    <row r="64" spans="1:27" ht="12.75">
      <c r="A64">
        <v>0.1356</v>
      </c>
      <c r="B64">
        <v>193</v>
      </c>
      <c r="C64">
        <v>13.27</v>
      </c>
      <c r="D64">
        <v>31</v>
      </c>
      <c r="E64">
        <v>0.2185</v>
      </c>
      <c r="F64" t="str">
        <f t="shared" si="0"/>
        <v>low</v>
      </c>
      <c r="G64">
        <f t="shared" si="1"/>
        <v>0</v>
      </c>
      <c r="H64">
        <f t="shared" si="16"/>
        <v>0</v>
      </c>
      <c r="I64">
        <f t="shared" si="17"/>
        <v>1</v>
      </c>
      <c r="J64">
        <f t="shared" si="4"/>
        <v>0.33559903372252464</v>
      </c>
      <c r="K64">
        <f t="shared" si="5"/>
        <v>-0.11709903372252464</v>
      </c>
      <c r="L64">
        <f t="shared" si="6"/>
        <v>0.013712183698748964</v>
      </c>
      <c r="Q64">
        <f t="shared" si="7"/>
        <v>0.1596659285479998</v>
      </c>
      <c r="R64">
        <f t="shared" si="8"/>
        <v>-0.1596659285479998</v>
      </c>
      <c r="S64">
        <f t="shared" si="9"/>
        <v>0.025493208739094976</v>
      </c>
      <c r="U64">
        <f t="shared" si="10"/>
        <v>0.5816960228711716</v>
      </c>
      <c r="V64">
        <f t="shared" si="11"/>
        <v>-0.5816960228711716</v>
      </c>
      <c r="W64">
        <f t="shared" si="12"/>
        <v>0.3383702630241386</v>
      </c>
      <c r="Y64">
        <f t="shared" si="13"/>
        <v>0.2583491588791799</v>
      </c>
      <c r="Z64">
        <f t="shared" si="14"/>
        <v>0.74165084112082</v>
      </c>
      <c r="AA64">
        <f t="shared" si="15"/>
        <v>0.5500459701352198</v>
      </c>
    </row>
    <row r="65" spans="1:27" ht="12.75">
      <c r="A65">
        <v>0.1043</v>
      </c>
      <c r="B65">
        <v>196</v>
      </c>
      <c r="C65">
        <v>16.3</v>
      </c>
      <c r="D65">
        <v>23</v>
      </c>
      <c r="E65">
        <v>0.3313</v>
      </c>
      <c r="F65" t="str">
        <f t="shared" si="0"/>
        <v>medium</v>
      </c>
      <c r="G65">
        <f t="shared" si="1"/>
        <v>0</v>
      </c>
      <c r="H65">
        <f t="shared" si="16"/>
        <v>1</v>
      </c>
      <c r="I65">
        <f t="shared" si="17"/>
        <v>0</v>
      </c>
      <c r="J65">
        <f t="shared" si="4"/>
        <v>0.38212717481247654</v>
      </c>
      <c r="K65">
        <f t="shared" si="5"/>
        <v>-0.05082717481247656</v>
      </c>
      <c r="L65">
        <f t="shared" si="6"/>
        <v>0.0025834016994180516</v>
      </c>
      <c r="Q65">
        <f t="shared" si="7"/>
        <v>0.35581763541774636</v>
      </c>
      <c r="R65">
        <f t="shared" si="8"/>
        <v>-0.35581763541774636</v>
      </c>
      <c r="S65">
        <f t="shared" si="9"/>
        <v>0.12660618967427628</v>
      </c>
      <c r="U65">
        <f t="shared" si="10"/>
        <v>0.5224756236546888</v>
      </c>
      <c r="V65">
        <f t="shared" si="11"/>
        <v>0.4775243763453112</v>
      </c>
      <c r="W65">
        <f t="shared" si="12"/>
        <v>0.2280295300039784</v>
      </c>
      <c r="Y65">
        <f t="shared" si="13"/>
        <v>0.12145207152272985</v>
      </c>
      <c r="Z65">
        <f t="shared" si="14"/>
        <v>-0.12145207152272985</v>
      </c>
      <c r="AA65">
        <f t="shared" si="15"/>
        <v>0.014750605677162288</v>
      </c>
    </row>
    <row r="66" spans="1:27" ht="12.75">
      <c r="A66">
        <v>0.113</v>
      </c>
      <c r="B66">
        <v>191</v>
      </c>
      <c r="C66">
        <v>23.01</v>
      </c>
      <c r="D66">
        <v>25</v>
      </c>
      <c r="E66">
        <v>0.3302</v>
      </c>
      <c r="F66" t="str">
        <f t="shared" si="0"/>
        <v>medium</v>
      </c>
      <c r="G66">
        <f t="shared" si="1"/>
        <v>0</v>
      </c>
      <c r="H66">
        <f t="shared" si="16"/>
        <v>1</v>
      </c>
      <c r="I66">
        <f t="shared" si="17"/>
        <v>0</v>
      </c>
      <c r="J66">
        <f t="shared" si="4"/>
        <v>0.4259892602313087</v>
      </c>
      <c r="K66">
        <f t="shared" si="5"/>
        <v>-0.09578926023130868</v>
      </c>
      <c r="L66">
        <f t="shared" si="6"/>
        <v>0.009175582375661375</v>
      </c>
      <c r="Q66">
        <f t="shared" si="7"/>
        <v>0.5329394395370679</v>
      </c>
      <c r="R66">
        <f t="shared" si="8"/>
        <v>-0.5329394395370679</v>
      </c>
      <c r="S66">
        <f t="shared" si="9"/>
        <v>0.28402444621408407</v>
      </c>
      <c r="U66">
        <f t="shared" si="10"/>
        <v>0.3865063991565524</v>
      </c>
      <c r="V66">
        <f t="shared" si="11"/>
        <v>0.6134936008434476</v>
      </c>
      <c r="W66">
        <f t="shared" si="12"/>
        <v>0.37637439827585945</v>
      </c>
      <c r="Y66">
        <f t="shared" si="13"/>
        <v>0.08074600057017256</v>
      </c>
      <c r="Z66">
        <f t="shared" si="14"/>
        <v>-0.08074600057017256</v>
      </c>
      <c r="AA66">
        <f t="shared" si="15"/>
        <v>0.006519916608078307</v>
      </c>
    </row>
    <row r="67" spans="1:27" ht="12.75">
      <c r="A67">
        <v>0.1477</v>
      </c>
      <c r="B67">
        <v>196</v>
      </c>
      <c r="C67">
        <v>20.31</v>
      </c>
      <c r="D67">
        <v>31</v>
      </c>
      <c r="E67">
        <v>0.4677</v>
      </c>
      <c r="F67" t="str">
        <f>IF(E67&lt;$O$2,"low",IF(E67&gt;$O$3,"high","medium"))</f>
        <v>high</v>
      </c>
      <c r="G67">
        <f>IF(F67="high",1,0)</f>
        <v>1</v>
      </c>
      <c r="H67">
        <f t="shared" si="16"/>
        <v>0</v>
      </c>
      <c r="I67">
        <f t="shared" si="17"/>
        <v>0</v>
      </c>
      <c r="J67">
        <f aca="true" t="shared" si="18" ref="J67:J97">A67*$N$2+B67*$N$3+C67*$N$4+D67*$N$5+$N$6</f>
        <v>0.3852012580675671</v>
      </c>
      <c r="K67">
        <f aca="true" t="shared" si="19" ref="K67:K97">E67-J67</f>
        <v>0.0824987419324329</v>
      </c>
      <c r="L67">
        <f aca="true" t="shared" si="20" ref="L67:L97">K67*K67</f>
        <v>0.0068060424204341614</v>
      </c>
      <c r="Q67">
        <f aca="true" t="shared" si="21" ref="Q67:Q97">A67*$T$2+B67*$T$3+C67*$T$4+D67*$T$5+$T$6</f>
        <v>0.3588713818488123</v>
      </c>
      <c r="R67">
        <f aca="true" t="shared" si="22" ref="R67:R97">G67-Q67</f>
        <v>0.6411286181511877</v>
      </c>
      <c r="S67">
        <f aca="true" t="shared" si="23" ref="S67:S97">R67*R67</f>
        <v>0.4110459050124515</v>
      </c>
      <c r="U67">
        <f aca="true" t="shared" si="24" ref="U67:U97">A67*$X$2+B67*$X$3+C67*$X$4+D67*$X$5+$X$6</f>
        <v>0.46999360335715423</v>
      </c>
      <c r="V67">
        <f aca="true" t="shared" si="25" ref="V67:V97">H67-U67</f>
        <v>-0.46999360335715423</v>
      </c>
      <c r="W67">
        <f aca="true" t="shared" si="26" ref="W67:W97">V67*V67</f>
        <v>0.22089398719664202</v>
      </c>
      <c r="Y67">
        <f aca="true" t="shared" si="27" ref="Y67:Y97">A67*$AB$2+B67*$AB$3+C67*$AB$4+D67*$AB$5+$AB$6</f>
        <v>0.17050073309545866</v>
      </c>
      <c r="Z67">
        <f aca="true" t="shared" si="28" ref="Z67:Z97">I67-Y67</f>
        <v>-0.17050073309545866</v>
      </c>
      <c r="AA67">
        <f aca="true" t="shared" si="29" ref="AA67:AA97">Z67*Z67</f>
        <v>0.029070499986088832</v>
      </c>
    </row>
    <row r="68" spans="1:27" ht="12.75">
      <c r="A68">
        <v>0.1317</v>
      </c>
      <c r="B68">
        <v>188</v>
      </c>
      <c r="C68">
        <v>17.46</v>
      </c>
      <c r="D68">
        <v>33</v>
      </c>
      <c r="E68">
        <v>0.2406</v>
      </c>
      <c r="F68" t="str">
        <f>IF(E68&lt;$O$2,"low",IF(E68&gt;$O$3,"high","medium"))</f>
        <v>low</v>
      </c>
      <c r="G68">
        <f>IF(F68="high",1,0)</f>
        <v>0</v>
      </c>
      <c r="H68">
        <f t="shared" si="16"/>
        <v>0</v>
      </c>
      <c r="I68">
        <f t="shared" si="17"/>
        <v>1</v>
      </c>
      <c r="J68">
        <f t="shared" si="18"/>
        <v>0.36677849340509483</v>
      </c>
      <c r="K68">
        <f t="shared" si="19"/>
        <v>-0.12617849340509482</v>
      </c>
      <c r="L68">
        <f t="shared" si="20"/>
        <v>0.015921012197979558</v>
      </c>
      <c r="Q68">
        <f t="shared" si="21"/>
        <v>0.2845392598181651</v>
      </c>
      <c r="R68">
        <f t="shared" si="22"/>
        <v>-0.2845392598181651</v>
      </c>
      <c r="S68">
        <f t="shared" si="23"/>
        <v>0.08096259037786925</v>
      </c>
      <c r="U68">
        <f t="shared" si="24"/>
        <v>0.475683159555766</v>
      </c>
      <c r="V68">
        <f t="shared" si="25"/>
        <v>-0.475683159555766</v>
      </c>
      <c r="W68">
        <f t="shared" si="26"/>
        <v>0.22627446828495634</v>
      </c>
      <c r="Y68">
        <f t="shared" si="27"/>
        <v>0.23999764224796555</v>
      </c>
      <c r="Z68">
        <f t="shared" si="28"/>
        <v>0.7600023577520345</v>
      </c>
      <c r="AA68">
        <f t="shared" si="29"/>
        <v>0.5776035837886514</v>
      </c>
    </row>
    <row r="69" spans="1:27" ht="12.75">
      <c r="A69">
        <v>0.2187</v>
      </c>
      <c r="B69">
        <v>191</v>
      </c>
      <c r="C69">
        <v>21.95</v>
      </c>
      <c r="D69">
        <v>28</v>
      </c>
      <c r="E69">
        <v>0.3007</v>
      </c>
      <c r="F69" t="str">
        <f>IF(E69&lt;$O$2,"low",IF(E69&gt;$O$3,"high","medium"))</f>
        <v>medium</v>
      </c>
      <c r="G69">
        <f>IF(F69="high",1,0)</f>
        <v>0</v>
      </c>
      <c r="H69">
        <f t="shared" si="16"/>
        <v>1</v>
      </c>
      <c r="I69">
        <f t="shared" si="17"/>
        <v>0</v>
      </c>
      <c r="J69">
        <f t="shared" si="18"/>
        <v>0.3581015243332144</v>
      </c>
      <c r="K69">
        <f t="shared" si="19"/>
        <v>-0.05740152433321438</v>
      </c>
      <c r="L69">
        <f t="shared" si="20"/>
        <v>0.003294934995776603</v>
      </c>
      <c r="Q69">
        <f t="shared" si="21"/>
        <v>0.2640539504559657</v>
      </c>
      <c r="R69">
        <f t="shared" si="22"/>
        <v>-0.2640539504559657</v>
      </c>
      <c r="S69">
        <f t="shared" si="23"/>
        <v>0.06972448875140158</v>
      </c>
      <c r="U69">
        <f t="shared" si="24"/>
        <v>0.5475809553768249</v>
      </c>
      <c r="V69">
        <f t="shared" si="25"/>
        <v>0.45241904462317506</v>
      </c>
      <c r="W69">
        <f t="shared" si="26"/>
        <v>0.20468299193774647</v>
      </c>
      <c r="Y69">
        <f t="shared" si="27"/>
        <v>0.18789006543654985</v>
      </c>
      <c r="Z69">
        <f t="shared" si="28"/>
        <v>-0.18789006543654985</v>
      </c>
      <c r="AA69">
        <f t="shared" si="29"/>
        <v>0.035302676689750984</v>
      </c>
    </row>
    <row r="70" spans="1:27" ht="12.75">
      <c r="A70">
        <v>0.2127</v>
      </c>
      <c r="B70">
        <v>188</v>
      </c>
      <c r="C70">
        <v>14.57</v>
      </c>
      <c r="D70">
        <v>37</v>
      </c>
      <c r="E70">
        <v>0.2471</v>
      </c>
      <c r="F70" t="str">
        <f>IF(E70&lt;$O$2,"low",IF(E70&gt;$O$3,"high","medium"))</f>
        <v>low</v>
      </c>
      <c r="G70">
        <f>IF(F70="high",1,0)</f>
        <v>0</v>
      </c>
      <c r="H70">
        <f>IF(F70="medium",1,0)</f>
        <v>0</v>
      </c>
      <c r="I70">
        <f>IF(F70="low",1,0)</f>
        <v>1</v>
      </c>
      <c r="J70">
        <f t="shared" si="18"/>
        <v>0.2976827382653831</v>
      </c>
      <c r="K70">
        <f t="shared" si="19"/>
        <v>-0.05058273826538312</v>
      </c>
      <c r="L70">
        <f t="shared" si="20"/>
        <v>0.0025586134104242536</v>
      </c>
      <c r="Q70">
        <f t="shared" si="21"/>
        <v>0.0068755926851104265</v>
      </c>
      <c r="R70">
        <f t="shared" si="22"/>
        <v>-0.0068755926851104265</v>
      </c>
      <c r="S70">
        <f t="shared" si="23"/>
        <v>4.7273774771544006E-05</v>
      </c>
      <c r="U70">
        <f t="shared" si="24"/>
        <v>0.6307645174280774</v>
      </c>
      <c r="V70">
        <f t="shared" si="25"/>
        <v>-0.6307645174280774</v>
      </c>
      <c r="W70">
        <f t="shared" si="26"/>
        <v>0.39786387644627536</v>
      </c>
      <c r="Y70">
        <f t="shared" si="27"/>
        <v>0.3620296179675629</v>
      </c>
      <c r="Z70">
        <f t="shared" si="28"/>
        <v>0.6379703820324372</v>
      </c>
      <c r="AA70">
        <f t="shared" si="29"/>
        <v>0.40700620835061385</v>
      </c>
    </row>
    <row r="71" spans="1:27" ht="12.75">
      <c r="A71">
        <v>0.2547</v>
      </c>
      <c r="B71">
        <v>160</v>
      </c>
      <c r="C71">
        <v>34.55</v>
      </c>
      <c r="D71">
        <v>28</v>
      </c>
      <c r="E71">
        <v>0.2894</v>
      </c>
      <c r="F71" t="str">
        <f aca="true" t="shared" si="30" ref="F71:F97">IF(E71&lt;$O$2,"low",IF(E71&gt;$O$3,"high","medium"))</f>
        <v>low</v>
      </c>
      <c r="G71">
        <f aca="true" t="shared" si="31" ref="G71:G97">IF(F71="high",1,0)</f>
        <v>0</v>
      </c>
      <c r="H71">
        <f aca="true" t="shared" si="32" ref="H71:H97">IF(F71="medium",1,0)</f>
        <v>0</v>
      </c>
      <c r="I71">
        <f aca="true" t="shared" si="33" ref="I71:I97">IF(F71="low",1,0)</f>
        <v>1</v>
      </c>
      <c r="J71">
        <f t="shared" si="18"/>
        <v>0.42096148664511773</v>
      </c>
      <c r="K71">
        <f t="shared" si="19"/>
        <v>-0.13156148664511774</v>
      </c>
      <c r="L71">
        <f t="shared" si="20"/>
        <v>0.017308424768273493</v>
      </c>
      <c r="Q71">
        <f t="shared" si="21"/>
        <v>0.538726005065041</v>
      </c>
      <c r="R71">
        <f t="shared" si="22"/>
        <v>-0.538726005065041</v>
      </c>
      <c r="S71">
        <f t="shared" si="23"/>
        <v>0.29022570853333857</v>
      </c>
      <c r="U71">
        <f t="shared" si="24"/>
        <v>0.2967569988267157</v>
      </c>
      <c r="V71">
        <f t="shared" si="25"/>
        <v>-0.2967569988267157</v>
      </c>
      <c r="W71">
        <f t="shared" si="26"/>
        <v>0.08806471635263934</v>
      </c>
      <c r="Y71">
        <f t="shared" si="27"/>
        <v>0.16702436240602003</v>
      </c>
      <c r="Z71">
        <f t="shared" si="28"/>
        <v>0.83297563759398</v>
      </c>
      <c r="AA71">
        <f t="shared" si="29"/>
        <v>0.6938484128250975</v>
      </c>
    </row>
    <row r="72" spans="1:27" ht="12.75">
      <c r="A72">
        <v>0.1591</v>
      </c>
      <c r="B72">
        <v>191</v>
      </c>
      <c r="C72">
        <v>22</v>
      </c>
      <c r="D72">
        <v>24</v>
      </c>
      <c r="E72">
        <v>0.3682</v>
      </c>
      <c r="F72" t="str">
        <f t="shared" si="30"/>
        <v>medium</v>
      </c>
      <c r="G72">
        <f t="shared" si="31"/>
        <v>0</v>
      </c>
      <c r="H72">
        <f t="shared" si="32"/>
        <v>1</v>
      </c>
      <c r="I72">
        <f t="shared" si="33"/>
        <v>0</v>
      </c>
      <c r="J72">
        <f t="shared" si="18"/>
        <v>0.39335771139645126</v>
      </c>
      <c r="K72">
        <f t="shared" si="19"/>
        <v>-0.025157711396451232</v>
      </c>
      <c r="L72">
        <f t="shared" si="20"/>
        <v>0.0006329104427071322</v>
      </c>
      <c r="Q72">
        <f t="shared" si="21"/>
        <v>0.4073212171359126</v>
      </c>
      <c r="R72">
        <f t="shared" si="22"/>
        <v>-0.4073212171359126</v>
      </c>
      <c r="S72">
        <f t="shared" si="23"/>
        <v>0.1659105739290813</v>
      </c>
      <c r="U72">
        <f t="shared" si="24"/>
        <v>0.4785851738377496</v>
      </c>
      <c r="V72">
        <f t="shared" si="25"/>
        <v>0.5214148261622504</v>
      </c>
      <c r="W72">
        <f t="shared" si="26"/>
        <v>0.27187342094180983</v>
      </c>
      <c r="Y72">
        <f t="shared" si="27"/>
        <v>0.11403453747617409</v>
      </c>
      <c r="Z72">
        <f t="shared" si="28"/>
        <v>-0.11403453747617409</v>
      </c>
      <c r="AA72">
        <f t="shared" si="29"/>
        <v>0.013003875737404953</v>
      </c>
    </row>
    <row r="73" spans="1:27" ht="12.75">
      <c r="A73">
        <v>0.0898</v>
      </c>
      <c r="B73">
        <v>196</v>
      </c>
      <c r="C73">
        <v>13.37</v>
      </c>
      <c r="D73">
        <v>34</v>
      </c>
      <c r="E73">
        <v>0.389</v>
      </c>
      <c r="F73" t="str">
        <f t="shared" si="30"/>
        <v>medium</v>
      </c>
      <c r="G73">
        <f t="shared" si="31"/>
        <v>0</v>
      </c>
      <c r="H73">
        <f t="shared" si="32"/>
        <v>1</v>
      </c>
      <c r="I73">
        <f t="shared" si="33"/>
        <v>0</v>
      </c>
      <c r="J73">
        <f t="shared" si="18"/>
        <v>0.3614042572845563</v>
      </c>
      <c r="K73">
        <f t="shared" si="19"/>
        <v>0.02759574271544374</v>
      </c>
      <c r="L73">
        <f t="shared" si="20"/>
        <v>0.0007615250160169662</v>
      </c>
      <c r="Q73">
        <f t="shared" si="21"/>
        <v>0.25273210293148185</v>
      </c>
      <c r="R73">
        <f t="shared" si="22"/>
        <v>-0.25273210293148185</v>
      </c>
      <c r="S73">
        <f t="shared" si="23"/>
        <v>0.06387351585216913</v>
      </c>
      <c r="U73">
        <f t="shared" si="24"/>
        <v>0.503717845815961</v>
      </c>
      <c r="V73">
        <f t="shared" si="25"/>
        <v>0.496282154184039</v>
      </c>
      <c r="W73">
        <f t="shared" si="26"/>
        <v>0.24629597656155025</v>
      </c>
      <c r="Y73">
        <f t="shared" si="27"/>
        <v>0.24316643294219759</v>
      </c>
      <c r="Z73">
        <f t="shared" si="28"/>
        <v>-0.24316643294219759</v>
      </c>
      <c r="AA73">
        <f t="shared" si="29"/>
        <v>0.059129914109832274</v>
      </c>
    </row>
    <row r="74" spans="1:27" ht="12.75">
      <c r="A74">
        <v>0.2146</v>
      </c>
      <c r="B74">
        <v>188</v>
      </c>
      <c r="C74">
        <v>20.51</v>
      </c>
      <c r="D74">
        <v>24</v>
      </c>
      <c r="E74">
        <v>0.512</v>
      </c>
      <c r="F74" t="str">
        <f t="shared" si="30"/>
        <v>high</v>
      </c>
      <c r="G74">
        <f t="shared" si="31"/>
        <v>1</v>
      </c>
      <c r="H74">
        <f t="shared" si="32"/>
        <v>0</v>
      </c>
      <c r="I74">
        <f t="shared" si="33"/>
        <v>0</v>
      </c>
      <c r="J74">
        <f t="shared" si="18"/>
        <v>0.3498075154608809</v>
      </c>
      <c r="K74">
        <f t="shared" si="19"/>
        <v>0.1621924845391191</v>
      </c>
      <c r="L74">
        <f t="shared" si="20"/>
        <v>0.02630640204097239</v>
      </c>
      <c r="Q74">
        <f t="shared" si="21"/>
        <v>0.23865868569020046</v>
      </c>
      <c r="R74">
        <f t="shared" si="22"/>
        <v>0.7613413143097996</v>
      </c>
      <c r="S74">
        <f t="shared" si="23"/>
        <v>0.579640596874973</v>
      </c>
      <c r="U74">
        <f t="shared" si="24"/>
        <v>0.5828841989737339</v>
      </c>
      <c r="V74">
        <f t="shared" si="25"/>
        <v>-0.5828841989737339</v>
      </c>
      <c r="W74">
        <f t="shared" si="26"/>
        <v>0.3397539894132514</v>
      </c>
      <c r="Y74">
        <f t="shared" si="27"/>
        <v>0.17837672176825525</v>
      </c>
      <c r="Z74">
        <f t="shared" si="28"/>
        <v>-0.17837672176825525</v>
      </c>
      <c r="AA74">
        <f t="shared" si="29"/>
        <v>0.031818254868789544</v>
      </c>
    </row>
    <row r="75" spans="1:27" ht="12.75">
      <c r="A75">
        <v>0.1871</v>
      </c>
      <c r="B75">
        <v>183</v>
      </c>
      <c r="C75">
        <v>19.78</v>
      </c>
      <c r="D75">
        <v>28</v>
      </c>
      <c r="E75">
        <v>0.4449</v>
      </c>
      <c r="F75" t="str">
        <f t="shared" si="30"/>
        <v>high</v>
      </c>
      <c r="G75">
        <f t="shared" si="31"/>
        <v>1</v>
      </c>
      <c r="H75">
        <f t="shared" si="32"/>
        <v>0</v>
      </c>
      <c r="I75">
        <f t="shared" si="33"/>
        <v>0</v>
      </c>
      <c r="J75">
        <f t="shared" si="18"/>
        <v>0.3546048751718153</v>
      </c>
      <c r="K75">
        <f t="shared" si="19"/>
        <v>0.09029512482818469</v>
      </c>
      <c r="L75">
        <f t="shared" si="20"/>
        <v>0.008153209567737456</v>
      </c>
      <c r="Q75">
        <f t="shared" si="21"/>
        <v>0.2517622741885227</v>
      </c>
      <c r="R75">
        <f t="shared" si="22"/>
        <v>0.7482377258114773</v>
      </c>
      <c r="S75">
        <f t="shared" si="23"/>
        <v>0.5598596943275315</v>
      </c>
      <c r="U75">
        <f t="shared" si="24"/>
        <v>0.5270440176486269</v>
      </c>
      <c r="V75">
        <f t="shared" si="25"/>
        <v>-0.5270440176486269</v>
      </c>
      <c r="W75">
        <f t="shared" si="26"/>
        <v>0.2777753965392061</v>
      </c>
      <c r="Y75">
        <f t="shared" si="27"/>
        <v>0.22170193765392143</v>
      </c>
      <c r="Z75">
        <f t="shared" si="28"/>
        <v>-0.22170193765392143</v>
      </c>
      <c r="AA75">
        <f t="shared" si="29"/>
        <v>0.049151749159503266</v>
      </c>
    </row>
    <row r="76" spans="1:27" ht="12.75">
      <c r="A76">
        <v>0.1528</v>
      </c>
      <c r="B76">
        <v>191</v>
      </c>
      <c r="C76">
        <v>16.36</v>
      </c>
      <c r="D76">
        <v>33</v>
      </c>
      <c r="E76">
        <v>0.4035</v>
      </c>
      <c r="F76" t="str">
        <f t="shared" si="30"/>
        <v>medium</v>
      </c>
      <c r="G76">
        <f t="shared" si="31"/>
        <v>0</v>
      </c>
      <c r="H76">
        <f t="shared" si="32"/>
        <v>1</v>
      </c>
      <c r="I76">
        <f t="shared" si="33"/>
        <v>0</v>
      </c>
      <c r="J76">
        <f t="shared" si="18"/>
        <v>0.348125661312815</v>
      </c>
      <c r="K76">
        <f t="shared" si="19"/>
        <v>0.055374338687185</v>
      </c>
      <c r="L76">
        <f t="shared" si="20"/>
        <v>0.003066317385043073</v>
      </c>
      <c r="Q76">
        <f t="shared" si="21"/>
        <v>0.20955233318367075</v>
      </c>
      <c r="R76">
        <f t="shared" si="22"/>
        <v>-0.20955233318367075</v>
      </c>
      <c r="S76">
        <f t="shared" si="23"/>
        <v>0.04391218034272016</v>
      </c>
      <c r="U76">
        <f t="shared" si="24"/>
        <v>0.5337940941419382</v>
      </c>
      <c r="V76">
        <f t="shared" si="25"/>
        <v>0.46620590585806176</v>
      </c>
      <c r="W76">
        <f t="shared" si="26"/>
        <v>0.21734794665693594</v>
      </c>
      <c r="Y76">
        <f t="shared" si="27"/>
        <v>0.2564440996377671</v>
      </c>
      <c r="Z76">
        <f t="shared" si="28"/>
        <v>-0.2564440996377671</v>
      </c>
      <c r="AA76">
        <f t="shared" si="29"/>
        <v>0.06576357623902501</v>
      </c>
    </row>
    <row r="77" spans="1:27" ht="12.75">
      <c r="A77">
        <v>0.156</v>
      </c>
      <c r="B77">
        <v>191</v>
      </c>
      <c r="C77">
        <v>16.03</v>
      </c>
      <c r="D77">
        <v>23</v>
      </c>
      <c r="E77">
        <v>0.2683</v>
      </c>
      <c r="F77" t="str">
        <f t="shared" si="30"/>
        <v>low</v>
      </c>
      <c r="G77">
        <f t="shared" si="31"/>
        <v>0</v>
      </c>
      <c r="H77">
        <f t="shared" si="32"/>
        <v>0</v>
      </c>
      <c r="I77">
        <f t="shared" si="33"/>
        <v>1</v>
      </c>
      <c r="J77">
        <f t="shared" si="18"/>
        <v>0.3491605393100791</v>
      </c>
      <c r="K77">
        <f t="shared" si="19"/>
        <v>-0.08086053931007914</v>
      </c>
      <c r="L77">
        <f t="shared" si="20"/>
        <v>0.006538426817516854</v>
      </c>
      <c r="Q77">
        <f t="shared" si="21"/>
        <v>0.2306209695284627</v>
      </c>
      <c r="R77">
        <f t="shared" si="22"/>
        <v>-0.2306209695284627</v>
      </c>
      <c r="S77">
        <f t="shared" si="23"/>
        <v>0.05318603158624812</v>
      </c>
      <c r="U77">
        <f t="shared" si="24"/>
        <v>0.5937623134995778</v>
      </c>
      <c r="V77">
        <f t="shared" si="25"/>
        <v>-0.5937623134995778</v>
      </c>
      <c r="W77">
        <f t="shared" si="26"/>
        <v>0.3525536849323709</v>
      </c>
      <c r="Y77">
        <f t="shared" si="27"/>
        <v>0.17556997067562796</v>
      </c>
      <c r="Z77">
        <f t="shared" si="28"/>
        <v>0.824430029324372</v>
      </c>
      <c r="AA77">
        <f t="shared" si="29"/>
        <v>0.679684873251785</v>
      </c>
    </row>
    <row r="78" spans="1:27" ht="12.75">
      <c r="A78">
        <v>0.2348</v>
      </c>
      <c r="B78">
        <v>188</v>
      </c>
      <c r="C78">
        <v>24.27</v>
      </c>
      <c r="D78">
        <v>26</v>
      </c>
      <c r="E78">
        <v>0.2719</v>
      </c>
      <c r="F78" t="str">
        <f t="shared" si="30"/>
        <v>low</v>
      </c>
      <c r="G78">
        <f t="shared" si="31"/>
        <v>0</v>
      </c>
      <c r="H78">
        <f t="shared" si="32"/>
        <v>0</v>
      </c>
      <c r="I78">
        <f t="shared" si="33"/>
        <v>1</v>
      </c>
      <c r="J78">
        <f t="shared" si="18"/>
        <v>0.3668903922117139</v>
      </c>
      <c r="K78">
        <f t="shared" si="19"/>
        <v>-0.0949903922117139</v>
      </c>
      <c r="L78">
        <f t="shared" si="20"/>
        <v>0.009023174612535238</v>
      </c>
      <c r="Q78">
        <f t="shared" si="21"/>
        <v>0.3060074420229594</v>
      </c>
      <c r="R78">
        <f t="shared" si="22"/>
        <v>-0.3060074420229594</v>
      </c>
      <c r="S78">
        <f t="shared" si="23"/>
        <v>0.09364055457343484</v>
      </c>
      <c r="U78">
        <f t="shared" si="24"/>
        <v>0.5304617830762031</v>
      </c>
      <c r="V78">
        <f t="shared" si="25"/>
        <v>-0.5304617830762031</v>
      </c>
      <c r="W78">
        <f t="shared" si="26"/>
        <v>0.28138970330438473</v>
      </c>
      <c r="Y78">
        <f t="shared" si="27"/>
        <v>0.16331267227049706</v>
      </c>
      <c r="Z78">
        <f t="shared" si="28"/>
        <v>0.8366873277295029</v>
      </c>
      <c r="AA78">
        <f t="shared" si="29"/>
        <v>0.7000456843831366</v>
      </c>
    </row>
    <row r="79" spans="1:27" ht="12.75">
      <c r="A79">
        <v>0.1623</v>
      </c>
      <c r="B79">
        <v>180</v>
      </c>
      <c r="C79">
        <v>18.49</v>
      </c>
      <c r="D79">
        <v>28</v>
      </c>
      <c r="E79">
        <v>0.3408</v>
      </c>
      <c r="F79" t="str">
        <f t="shared" si="30"/>
        <v>medium</v>
      </c>
      <c r="G79">
        <f t="shared" si="31"/>
        <v>0</v>
      </c>
      <c r="H79">
        <f t="shared" si="32"/>
        <v>1</v>
      </c>
      <c r="I79">
        <f t="shared" si="33"/>
        <v>0</v>
      </c>
      <c r="J79">
        <f t="shared" si="18"/>
        <v>0.3566996188539225</v>
      </c>
      <c r="K79">
        <f t="shared" si="19"/>
        <v>-0.015899618853922493</v>
      </c>
      <c r="L79">
        <f t="shared" si="20"/>
        <v>0.0002527978797000076</v>
      </c>
      <c r="Q79">
        <f t="shared" si="21"/>
        <v>0.25969653774046375</v>
      </c>
      <c r="R79">
        <f t="shared" si="22"/>
        <v>-0.25969653774046375</v>
      </c>
      <c r="S79">
        <f t="shared" si="23"/>
        <v>0.06744229171438411</v>
      </c>
      <c r="U79">
        <f t="shared" si="24"/>
        <v>0.5094700081597445</v>
      </c>
      <c r="V79">
        <f t="shared" si="25"/>
        <v>0.4905299918402555</v>
      </c>
      <c r="W79">
        <f t="shared" si="26"/>
        <v>0.2406196728948011</v>
      </c>
      <c r="Y79">
        <f t="shared" si="27"/>
        <v>0.23178299097664767</v>
      </c>
      <c r="Z79">
        <f t="shared" si="28"/>
        <v>-0.23178299097664767</v>
      </c>
      <c r="AA79">
        <f t="shared" si="29"/>
        <v>0.05372335490608074</v>
      </c>
    </row>
    <row r="80" spans="1:27" ht="12.75">
      <c r="A80">
        <v>0.1239</v>
      </c>
      <c r="B80">
        <v>180</v>
      </c>
      <c r="C80">
        <v>17.76</v>
      </c>
      <c r="D80">
        <v>26</v>
      </c>
      <c r="E80">
        <v>0.4393</v>
      </c>
      <c r="F80" t="str">
        <f t="shared" si="30"/>
        <v>high</v>
      </c>
      <c r="G80">
        <f t="shared" si="31"/>
        <v>1</v>
      </c>
      <c r="H80">
        <f t="shared" si="32"/>
        <v>0</v>
      </c>
      <c r="I80">
        <f t="shared" si="33"/>
        <v>0</v>
      </c>
      <c r="J80">
        <f t="shared" si="18"/>
        <v>0.37317716032158754</v>
      </c>
      <c r="K80">
        <f t="shared" si="19"/>
        <v>0.06612283967841248</v>
      </c>
      <c r="L80">
        <f t="shared" si="20"/>
        <v>0.00437222992713704</v>
      </c>
      <c r="Q80">
        <f t="shared" si="21"/>
        <v>0.32591094685645083</v>
      </c>
      <c r="R80">
        <f t="shared" si="22"/>
        <v>0.6740890531435492</v>
      </c>
      <c r="S80">
        <f t="shared" si="23"/>
        <v>0.45439605156796664</v>
      </c>
      <c r="U80">
        <f t="shared" si="24"/>
        <v>0.476855305486789</v>
      </c>
      <c r="V80">
        <f t="shared" si="25"/>
        <v>-0.476855305486789</v>
      </c>
      <c r="W80">
        <f t="shared" si="26"/>
        <v>0.22739098237089886</v>
      </c>
      <c r="Y80">
        <f t="shared" si="27"/>
        <v>0.19843772142986937</v>
      </c>
      <c r="Z80">
        <f t="shared" si="28"/>
        <v>-0.19843772142986937</v>
      </c>
      <c r="AA80">
        <f t="shared" si="29"/>
        <v>0.03937752928627844</v>
      </c>
    </row>
    <row r="81" spans="1:27" ht="12.75">
      <c r="A81">
        <v>0.2178</v>
      </c>
      <c r="B81">
        <v>185</v>
      </c>
      <c r="C81">
        <v>13.31</v>
      </c>
      <c r="D81">
        <v>25</v>
      </c>
      <c r="E81">
        <v>0.3004</v>
      </c>
      <c r="F81" t="str">
        <f t="shared" si="30"/>
        <v>medium</v>
      </c>
      <c r="G81">
        <f t="shared" si="31"/>
        <v>0</v>
      </c>
      <c r="H81">
        <f t="shared" si="32"/>
        <v>1</v>
      </c>
      <c r="I81">
        <f t="shared" si="33"/>
        <v>0</v>
      </c>
      <c r="J81">
        <f t="shared" si="18"/>
        <v>0.2900243551134574</v>
      </c>
      <c r="K81">
        <f t="shared" si="19"/>
        <v>0.010375644886542579</v>
      </c>
      <c r="L81">
        <f t="shared" si="20"/>
        <v>0.00010765400681163716</v>
      </c>
      <c r="Q81">
        <f t="shared" si="21"/>
        <v>-0.0018345950850680859</v>
      </c>
      <c r="R81">
        <f t="shared" si="22"/>
        <v>0.0018345950850680859</v>
      </c>
      <c r="S81">
        <f t="shared" si="23"/>
        <v>3.3657391261559774E-06</v>
      </c>
      <c r="U81">
        <f t="shared" si="24"/>
        <v>0.7152608707693557</v>
      </c>
      <c r="V81">
        <f t="shared" si="25"/>
        <v>0.28473912923064426</v>
      </c>
      <c r="W81">
        <f t="shared" si="26"/>
        <v>0.08107637171502553</v>
      </c>
      <c r="Y81">
        <f t="shared" si="27"/>
        <v>0.2867318461608961</v>
      </c>
      <c r="Z81">
        <f t="shared" si="28"/>
        <v>-0.2867318461608961</v>
      </c>
      <c r="AA81">
        <f t="shared" si="29"/>
        <v>0.08221515160283578</v>
      </c>
    </row>
    <row r="82" spans="1:27" ht="12.75">
      <c r="A82">
        <v>0.1608</v>
      </c>
      <c r="B82">
        <v>185</v>
      </c>
      <c r="C82">
        <v>17.41</v>
      </c>
      <c r="D82">
        <v>26</v>
      </c>
      <c r="E82">
        <v>0.3503</v>
      </c>
      <c r="F82" t="str">
        <f t="shared" si="30"/>
        <v>medium</v>
      </c>
      <c r="G82">
        <f t="shared" si="31"/>
        <v>0</v>
      </c>
      <c r="H82">
        <f t="shared" si="32"/>
        <v>1</v>
      </c>
      <c r="I82">
        <f t="shared" si="33"/>
        <v>0</v>
      </c>
      <c r="J82">
        <f t="shared" si="18"/>
        <v>0.35267488632033217</v>
      </c>
      <c r="K82">
        <f t="shared" si="19"/>
        <v>-0.00237488632033217</v>
      </c>
      <c r="L82">
        <f t="shared" si="20"/>
        <v>5.640085034500875E-06</v>
      </c>
      <c r="Q82">
        <f t="shared" si="21"/>
        <v>0.2437427027239714</v>
      </c>
      <c r="R82">
        <f t="shared" si="22"/>
        <v>-0.2437427027239714</v>
      </c>
      <c r="S82">
        <f t="shared" si="23"/>
        <v>0.059410505131186286</v>
      </c>
      <c r="U82">
        <f t="shared" si="24"/>
        <v>0.5477204001893247</v>
      </c>
      <c r="V82">
        <f t="shared" si="25"/>
        <v>0.45227959981067534</v>
      </c>
      <c r="W82">
        <f t="shared" si="26"/>
        <v>0.20455683640490463</v>
      </c>
      <c r="Y82">
        <f t="shared" si="27"/>
        <v>0.20902091136398293</v>
      </c>
      <c r="Z82">
        <f t="shared" si="28"/>
        <v>-0.20902091136398293</v>
      </c>
      <c r="AA82">
        <f t="shared" si="29"/>
        <v>0.04368974138743001</v>
      </c>
    </row>
    <row r="83" spans="1:27" ht="12.75">
      <c r="A83">
        <v>0.0805</v>
      </c>
      <c r="B83">
        <v>193</v>
      </c>
      <c r="C83">
        <v>13.67</v>
      </c>
      <c r="D83">
        <v>25</v>
      </c>
      <c r="E83">
        <v>0.4388</v>
      </c>
      <c r="F83" t="str">
        <f t="shared" si="30"/>
        <v>high</v>
      </c>
      <c r="G83">
        <f t="shared" si="31"/>
        <v>1</v>
      </c>
      <c r="H83">
        <f t="shared" si="32"/>
        <v>0</v>
      </c>
      <c r="I83">
        <f t="shared" si="33"/>
        <v>0</v>
      </c>
      <c r="J83">
        <f t="shared" si="18"/>
        <v>0.3721785136801342</v>
      </c>
      <c r="K83">
        <f t="shared" si="19"/>
        <v>0.06662148631986581</v>
      </c>
      <c r="L83">
        <f t="shared" si="20"/>
        <v>0.004438422439468067</v>
      </c>
      <c r="Q83">
        <f t="shared" si="21"/>
        <v>0.31199640717656285</v>
      </c>
      <c r="R83">
        <f t="shared" si="22"/>
        <v>0.6880035928234371</v>
      </c>
      <c r="S83">
        <f t="shared" si="23"/>
        <v>0.4733489437379579</v>
      </c>
      <c r="U83">
        <f t="shared" si="24"/>
        <v>0.5223649697583955</v>
      </c>
      <c r="V83">
        <f t="shared" si="25"/>
        <v>-0.5223649697583955</v>
      </c>
      <c r="W83">
        <f t="shared" si="26"/>
        <v>0.27286516163068947</v>
      </c>
      <c r="Y83">
        <f t="shared" si="27"/>
        <v>0.16577769048604007</v>
      </c>
      <c r="Z83">
        <f t="shared" si="28"/>
        <v>-0.16577769048604007</v>
      </c>
      <c r="AA83">
        <f t="shared" si="29"/>
        <v>0.027482242662885303</v>
      </c>
    </row>
    <row r="84" spans="1:27" ht="12.75">
      <c r="A84">
        <v>0.1776</v>
      </c>
      <c r="B84">
        <v>193</v>
      </c>
      <c r="C84">
        <v>17.46</v>
      </c>
      <c r="D84">
        <v>27</v>
      </c>
      <c r="E84">
        <v>0.2578</v>
      </c>
      <c r="F84" t="str">
        <f t="shared" si="30"/>
        <v>low</v>
      </c>
      <c r="G84">
        <f t="shared" si="31"/>
        <v>0</v>
      </c>
      <c r="H84">
        <f t="shared" si="32"/>
        <v>0</v>
      </c>
      <c r="I84">
        <f t="shared" si="33"/>
        <v>1</v>
      </c>
      <c r="J84">
        <f t="shared" si="18"/>
        <v>0.3472722040829682</v>
      </c>
      <c r="K84">
        <f t="shared" si="19"/>
        <v>-0.08947220408296824</v>
      </c>
      <c r="L84">
        <f t="shared" si="20"/>
        <v>0.008005275303464319</v>
      </c>
      <c r="Q84">
        <f t="shared" si="21"/>
        <v>0.21716834417966643</v>
      </c>
      <c r="R84">
        <f t="shared" si="22"/>
        <v>-0.21716834417966643</v>
      </c>
      <c r="S84">
        <f t="shared" si="23"/>
        <v>0.04716208971373806</v>
      </c>
      <c r="U84">
        <f t="shared" si="24"/>
        <v>0.5823938410673499</v>
      </c>
      <c r="V84">
        <f t="shared" si="25"/>
        <v>-0.5823938410673499</v>
      </c>
      <c r="W84">
        <f t="shared" si="26"/>
        <v>0.33918258611318164</v>
      </c>
      <c r="Y84">
        <f t="shared" si="27"/>
        <v>0.19999701324252628</v>
      </c>
      <c r="Z84">
        <f t="shared" si="28"/>
        <v>0.8000029867574737</v>
      </c>
      <c r="AA84">
        <f t="shared" si="29"/>
        <v>0.6400047788208787</v>
      </c>
    </row>
    <row r="85" spans="1:27" ht="12.75">
      <c r="A85">
        <v>0.1668</v>
      </c>
      <c r="B85">
        <v>185</v>
      </c>
      <c r="C85">
        <v>14.38</v>
      </c>
      <c r="D85">
        <v>35</v>
      </c>
      <c r="E85">
        <v>0.2989</v>
      </c>
      <c r="F85" t="str">
        <f t="shared" si="30"/>
        <v>medium</v>
      </c>
      <c r="G85">
        <f t="shared" si="31"/>
        <v>0</v>
      </c>
      <c r="H85">
        <f t="shared" si="32"/>
        <v>1</v>
      </c>
      <c r="I85">
        <f t="shared" si="33"/>
        <v>0</v>
      </c>
      <c r="J85">
        <f t="shared" si="18"/>
        <v>0.32099020608417245</v>
      </c>
      <c r="K85">
        <f t="shared" si="19"/>
        <v>-0.022090206084172448</v>
      </c>
      <c r="L85">
        <f t="shared" si="20"/>
        <v>0.00048797720484120943</v>
      </c>
      <c r="Q85">
        <f t="shared" si="21"/>
        <v>0.1016791765046959</v>
      </c>
      <c r="R85">
        <f t="shared" si="22"/>
        <v>-0.1016791765046959</v>
      </c>
      <c r="S85">
        <f t="shared" si="23"/>
        <v>0.010338654934673104</v>
      </c>
      <c r="U85">
        <f t="shared" si="24"/>
        <v>0.5708007318364193</v>
      </c>
      <c r="V85">
        <f t="shared" si="25"/>
        <v>0.42919926816358067</v>
      </c>
      <c r="W85">
        <f t="shared" si="26"/>
        <v>0.18421201179215324</v>
      </c>
      <c r="Y85">
        <f t="shared" si="27"/>
        <v>0.3277933452162933</v>
      </c>
      <c r="Z85">
        <f t="shared" si="28"/>
        <v>-0.3277933452162933</v>
      </c>
      <c r="AA85">
        <f t="shared" si="29"/>
        <v>0.10744847716808802</v>
      </c>
    </row>
    <row r="86" spans="1:27" ht="12.75">
      <c r="A86">
        <v>0.1072</v>
      </c>
      <c r="B86">
        <v>188</v>
      </c>
      <c r="C86">
        <v>12.12</v>
      </c>
      <c r="D86">
        <v>31</v>
      </c>
      <c r="E86">
        <v>0.4455</v>
      </c>
      <c r="F86" t="str">
        <f t="shared" si="30"/>
        <v>high</v>
      </c>
      <c r="G86">
        <f t="shared" si="31"/>
        <v>1</v>
      </c>
      <c r="H86">
        <f t="shared" si="32"/>
        <v>0</v>
      </c>
      <c r="I86">
        <f t="shared" si="33"/>
        <v>0</v>
      </c>
      <c r="J86">
        <f t="shared" si="18"/>
        <v>0.33976720430724583</v>
      </c>
      <c r="K86">
        <f t="shared" si="19"/>
        <v>0.10573279569275418</v>
      </c>
      <c r="L86">
        <f t="shared" si="20"/>
        <v>0.011179424085005697</v>
      </c>
      <c r="Q86">
        <f t="shared" si="21"/>
        <v>0.17679537396739095</v>
      </c>
      <c r="R86">
        <f t="shared" si="22"/>
        <v>0.823204626032609</v>
      </c>
      <c r="S86">
        <f t="shared" si="23"/>
        <v>0.6776658563214877</v>
      </c>
      <c r="U86">
        <f t="shared" si="24"/>
        <v>0.552179054091262</v>
      </c>
      <c r="V86">
        <f t="shared" si="25"/>
        <v>-0.552179054091262</v>
      </c>
      <c r="W86">
        <f t="shared" si="26"/>
        <v>0.30490170777712083</v>
      </c>
      <c r="Y86">
        <f t="shared" si="27"/>
        <v>0.2714017883008906</v>
      </c>
      <c r="Z86">
        <f t="shared" si="28"/>
        <v>-0.2714017883008906</v>
      </c>
      <c r="AA86">
        <f t="shared" si="29"/>
        <v>0.07365893069292145</v>
      </c>
    </row>
    <row r="87" spans="1:27" ht="12.75">
      <c r="A87">
        <v>0.1821</v>
      </c>
      <c r="B87">
        <v>185</v>
      </c>
      <c r="C87">
        <v>12.63</v>
      </c>
      <c r="D87">
        <v>25</v>
      </c>
      <c r="E87">
        <v>0.3087</v>
      </c>
      <c r="F87" t="str">
        <f t="shared" si="30"/>
        <v>medium</v>
      </c>
      <c r="G87">
        <f t="shared" si="31"/>
        <v>0</v>
      </c>
      <c r="H87">
        <f t="shared" si="32"/>
        <v>1</v>
      </c>
      <c r="I87">
        <f t="shared" si="33"/>
        <v>0</v>
      </c>
      <c r="J87">
        <f t="shared" si="18"/>
        <v>0.30433661941801593</v>
      </c>
      <c r="K87">
        <f t="shared" si="19"/>
        <v>0.004363380581984044</v>
      </c>
      <c r="L87">
        <f t="shared" si="20"/>
        <v>1.9039090103235418E-05</v>
      </c>
      <c r="Q87">
        <f t="shared" si="21"/>
        <v>0.05257999236309899</v>
      </c>
      <c r="R87">
        <f t="shared" si="22"/>
        <v>-0.05257999236309899</v>
      </c>
      <c r="S87">
        <f t="shared" si="23"/>
        <v>0.002764655596903548</v>
      </c>
      <c r="U87">
        <f t="shared" si="24"/>
        <v>0.6758694732339727</v>
      </c>
      <c r="V87">
        <f t="shared" si="25"/>
        <v>0.32413052676602727</v>
      </c>
      <c r="W87">
        <f t="shared" si="26"/>
        <v>0.10506059838162232</v>
      </c>
      <c r="Y87">
        <f t="shared" si="27"/>
        <v>0.271911274623163</v>
      </c>
      <c r="Z87">
        <f t="shared" si="28"/>
        <v>-0.271911274623163</v>
      </c>
      <c r="AA87">
        <f t="shared" si="29"/>
        <v>0.07393574126719317</v>
      </c>
    </row>
    <row r="88" spans="1:27" ht="12.75">
      <c r="A88">
        <v>0.188</v>
      </c>
      <c r="B88">
        <v>180</v>
      </c>
      <c r="C88">
        <v>12.24</v>
      </c>
      <c r="D88">
        <v>30</v>
      </c>
      <c r="E88">
        <v>0.3678</v>
      </c>
      <c r="F88" t="str">
        <f t="shared" si="30"/>
        <v>medium</v>
      </c>
      <c r="G88">
        <f t="shared" si="31"/>
        <v>0</v>
      </c>
      <c r="H88">
        <f t="shared" si="32"/>
        <v>1</v>
      </c>
      <c r="I88">
        <f t="shared" si="33"/>
        <v>0</v>
      </c>
      <c r="J88">
        <f t="shared" si="18"/>
        <v>0.29290413872696197</v>
      </c>
      <c r="K88">
        <f t="shared" si="19"/>
        <v>0.07489586127303804</v>
      </c>
      <c r="L88">
        <f t="shared" si="20"/>
        <v>0.00560939003583016</v>
      </c>
      <c r="Q88">
        <f t="shared" si="21"/>
        <v>0.0016724595490331118</v>
      </c>
      <c r="R88">
        <f t="shared" si="22"/>
        <v>-0.0016724595490331118</v>
      </c>
      <c r="S88">
        <f t="shared" si="23"/>
        <v>2.7971209431520396E-06</v>
      </c>
      <c r="U88">
        <f t="shared" si="24"/>
        <v>0.6576888563217335</v>
      </c>
      <c r="V88">
        <f t="shared" si="25"/>
        <v>0.34231114367826654</v>
      </c>
      <c r="W88">
        <f t="shared" si="26"/>
        <v>0.11717691908632284</v>
      </c>
      <c r="Y88">
        <f t="shared" si="27"/>
        <v>0.341379060269187</v>
      </c>
      <c r="Z88">
        <f t="shared" si="28"/>
        <v>-0.341379060269187</v>
      </c>
      <c r="AA88">
        <f t="shared" si="29"/>
        <v>0.11653966279027322</v>
      </c>
    </row>
    <row r="89" spans="1:27" ht="12.75">
      <c r="A89">
        <v>0.1167</v>
      </c>
      <c r="B89">
        <v>196</v>
      </c>
      <c r="C89">
        <v>12</v>
      </c>
      <c r="D89">
        <v>24</v>
      </c>
      <c r="E89">
        <v>0.3667</v>
      </c>
      <c r="F89" t="str">
        <f t="shared" si="30"/>
        <v>medium</v>
      </c>
      <c r="G89">
        <f t="shared" si="31"/>
        <v>0</v>
      </c>
      <c r="H89">
        <f t="shared" si="32"/>
        <v>1</v>
      </c>
      <c r="I89">
        <f t="shared" si="33"/>
        <v>0</v>
      </c>
      <c r="J89">
        <f t="shared" si="18"/>
        <v>0.3413372714374801</v>
      </c>
      <c r="K89">
        <f t="shared" si="19"/>
        <v>0.02536272856251992</v>
      </c>
      <c r="L89">
        <f t="shared" si="20"/>
        <v>0.0006432680001360638</v>
      </c>
      <c r="Q89">
        <f t="shared" si="21"/>
        <v>0.19093643067320246</v>
      </c>
      <c r="R89">
        <f t="shared" si="22"/>
        <v>-0.19093643067320246</v>
      </c>
      <c r="S89">
        <f t="shared" si="23"/>
        <v>0.03645672055822265</v>
      </c>
      <c r="U89">
        <f t="shared" si="24"/>
        <v>0.6185265142683988</v>
      </c>
      <c r="V89">
        <f t="shared" si="25"/>
        <v>0.3814734857316012</v>
      </c>
      <c r="W89">
        <f t="shared" si="26"/>
        <v>0.14552202031621816</v>
      </c>
      <c r="Y89">
        <f t="shared" si="27"/>
        <v>0.1901757193104875</v>
      </c>
      <c r="Z89">
        <f t="shared" si="28"/>
        <v>-0.1901757193104875</v>
      </c>
      <c r="AA89">
        <f t="shared" si="29"/>
        <v>0.036166804215261326</v>
      </c>
    </row>
    <row r="90" spans="1:27" ht="12.75">
      <c r="A90">
        <v>0.2617</v>
      </c>
      <c r="B90">
        <v>185</v>
      </c>
      <c r="C90">
        <v>24.46</v>
      </c>
      <c r="D90">
        <v>27</v>
      </c>
      <c r="E90">
        <v>0.3189</v>
      </c>
      <c r="F90" t="str">
        <f t="shared" si="30"/>
        <v>medium</v>
      </c>
      <c r="G90">
        <f t="shared" si="31"/>
        <v>0</v>
      </c>
      <c r="H90">
        <f t="shared" si="32"/>
        <v>1</v>
      </c>
      <c r="I90">
        <f t="shared" si="33"/>
        <v>0</v>
      </c>
      <c r="J90">
        <f t="shared" si="18"/>
        <v>0.3515745481744461</v>
      </c>
      <c r="K90">
        <f t="shared" si="19"/>
        <v>-0.032674548174446094</v>
      </c>
      <c r="L90">
        <f t="shared" si="20"/>
        <v>0.0010676260984041985</v>
      </c>
      <c r="Q90">
        <f t="shared" si="21"/>
        <v>0.24684021583194912</v>
      </c>
      <c r="R90">
        <f t="shared" si="22"/>
        <v>-0.24684021583194912</v>
      </c>
      <c r="S90">
        <f t="shared" si="23"/>
        <v>0.060930092151963225</v>
      </c>
      <c r="U90">
        <f t="shared" si="24"/>
        <v>0.5555152556581393</v>
      </c>
      <c r="V90">
        <f t="shared" si="25"/>
        <v>0.4444847443418607</v>
      </c>
      <c r="W90">
        <f t="shared" si="26"/>
        <v>0.19756668795264926</v>
      </c>
      <c r="Y90">
        <f t="shared" si="27"/>
        <v>0.19755803118422277</v>
      </c>
      <c r="Z90">
        <f t="shared" si="28"/>
        <v>-0.19755803118422277</v>
      </c>
      <c r="AA90">
        <f t="shared" si="29"/>
        <v>0.03902917568538634</v>
      </c>
    </row>
    <row r="91" spans="1:27" ht="12.75">
      <c r="A91">
        <v>0.1994</v>
      </c>
      <c r="B91">
        <v>188</v>
      </c>
      <c r="C91">
        <v>20.06</v>
      </c>
      <c r="D91">
        <v>27</v>
      </c>
      <c r="E91">
        <v>0.4187</v>
      </c>
      <c r="F91" t="str">
        <f t="shared" si="30"/>
        <v>medium</v>
      </c>
      <c r="G91">
        <f t="shared" si="31"/>
        <v>0</v>
      </c>
      <c r="H91">
        <f t="shared" si="32"/>
        <v>1</v>
      </c>
      <c r="I91">
        <f t="shared" si="33"/>
        <v>0</v>
      </c>
      <c r="J91">
        <f t="shared" si="18"/>
        <v>0.3530454684452159</v>
      </c>
      <c r="K91">
        <f t="shared" si="19"/>
        <v>0.06565453155478412</v>
      </c>
      <c r="L91">
        <f t="shared" si="20"/>
        <v>0.004310517513678144</v>
      </c>
      <c r="Q91">
        <f t="shared" si="21"/>
        <v>0.2453380952637705</v>
      </c>
      <c r="R91">
        <f t="shared" si="22"/>
        <v>-0.2453380952637705</v>
      </c>
      <c r="S91">
        <f t="shared" si="23"/>
        <v>0.060190780987654936</v>
      </c>
      <c r="U91">
        <f t="shared" si="24"/>
        <v>0.5545244755144397</v>
      </c>
      <c r="V91">
        <f t="shared" si="25"/>
        <v>0.44547552448556027</v>
      </c>
      <c r="W91">
        <f t="shared" si="26"/>
        <v>0.198448442915685</v>
      </c>
      <c r="Y91">
        <f t="shared" si="27"/>
        <v>0.2000879330371681</v>
      </c>
      <c r="Z91">
        <f t="shared" si="28"/>
        <v>-0.2000879330371681</v>
      </c>
      <c r="AA91">
        <f t="shared" si="29"/>
        <v>0.04003518094708627</v>
      </c>
    </row>
    <row r="92" spans="1:27" ht="12.75">
      <c r="A92">
        <v>0.1706</v>
      </c>
      <c r="B92">
        <v>170</v>
      </c>
      <c r="C92">
        <v>17</v>
      </c>
      <c r="D92">
        <v>25</v>
      </c>
      <c r="E92">
        <v>0.5059</v>
      </c>
      <c r="F92" t="str">
        <f t="shared" si="30"/>
        <v>high</v>
      </c>
      <c r="G92">
        <f t="shared" si="31"/>
        <v>1</v>
      </c>
      <c r="H92">
        <f t="shared" si="32"/>
        <v>0</v>
      </c>
      <c r="I92">
        <f t="shared" si="33"/>
        <v>0</v>
      </c>
      <c r="J92">
        <f t="shared" si="18"/>
        <v>0.33720014066470505</v>
      </c>
      <c r="K92">
        <f t="shared" si="19"/>
        <v>0.16869985933529497</v>
      </c>
      <c r="L92">
        <f t="shared" si="20"/>
        <v>0.02845964253974831</v>
      </c>
      <c r="Q92">
        <f t="shared" si="21"/>
        <v>0.1927124190569385</v>
      </c>
      <c r="R92">
        <f t="shared" si="22"/>
        <v>0.8072875809430615</v>
      </c>
      <c r="S92">
        <f t="shared" si="23"/>
        <v>0.6517132383449001</v>
      </c>
      <c r="U92">
        <f t="shared" si="24"/>
        <v>0.5452141705370661</v>
      </c>
      <c r="V92">
        <f t="shared" si="25"/>
        <v>-0.5452141705370661</v>
      </c>
      <c r="W92">
        <f t="shared" si="26"/>
        <v>0.297258491754421</v>
      </c>
      <c r="Y92">
        <f t="shared" si="27"/>
        <v>0.2640367014624251</v>
      </c>
      <c r="Z92">
        <f t="shared" si="28"/>
        <v>-0.2640367014624251</v>
      </c>
      <c r="AA92">
        <f t="shared" si="29"/>
        <v>0.06971537971915778</v>
      </c>
    </row>
    <row r="93" spans="1:27" ht="12.75">
      <c r="A93">
        <v>0.1554</v>
      </c>
      <c r="B93">
        <v>183</v>
      </c>
      <c r="C93">
        <v>11.58</v>
      </c>
      <c r="D93">
        <v>24</v>
      </c>
      <c r="E93">
        <v>0.3195</v>
      </c>
      <c r="F93" t="str">
        <f t="shared" si="30"/>
        <v>medium</v>
      </c>
      <c r="G93">
        <f t="shared" si="31"/>
        <v>0</v>
      </c>
      <c r="H93">
        <f t="shared" si="32"/>
        <v>1</v>
      </c>
      <c r="I93">
        <f t="shared" si="33"/>
        <v>0</v>
      </c>
      <c r="J93">
        <f t="shared" si="18"/>
        <v>0.3103732290046151</v>
      </c>
      <c r="K93">
        <f t="shared" si="19"/>
        <v>0.009126770995384892</v>
      </c>
      <c r="L93">
        <f t="shared" si="20"/>
        <v>8.329794880219893E-05</v>
      </c>
      <c r="Q93">
        <f t="shared" si="21"/>
        <v>0.07729996358783303</v>
      </c>
      <c r="R93">
        <f t="shared" si="22"/>
        <v>-0.07729996358783303</v>
      </c>
      <c r="S93">
        <f t="shared" si="23"/>
        <v>0.005975284370680313</v>
      </c>
      <c r="U93">
        <f t="shared" si="24"/>
        <v>0.6577570118899749</v>
      </c>
      <c r="V93">
        <f t="shared" si="25"/>
        <v>0.34224298811002507</v>
      </c>
      <c r="W93">
        <f t="shared" si="26"/>
        <v>0.11713026291047876</v>
      </c>
      <c r="Y93">
        <f t="shared" si="27"/>
        <v>0.2656739303468988</v>
      </c>
      <c r="Z93">
        <f t="shared" si="28"/>
        <v>-0.2656739303468988</v>
      </c>
      <c r="AA93">
        <f t="shared" si="29"/>
        <v>0.07058263726596883</v>
      </c>
    </row>
    <row r="94" spans="1:27" ht="12.75">
      <c r="A94">
        <v>0.2282</v>
      </c>
      <c r="B94">
        <v>185</v>
      </c>
      <c r="C94">
        <v>10.08</v>
      </c>
      <c r="D94">
        <v>24</v>
      </c>
      <c r="E94">
        <v>0.2381</v>
      </c>
      <c r="F94" t="str">
        <f t="shared" si="30"/>
        <v>low</v>
      </c>
      <c r="G94">
        <f t="shared" si="31"/>
        <v>0</v>
      </c>
      <c r="H94">
        <f t="shared" si="32"/>
        <v>0</v>
      </c>
      <c r="I94">
        <f t="shared" si="33"/>
        <v>1</v>
      </c>
      <c r="J94">
        <f t="shared" si="18"/>
        <v>0.2597268336391581</v>
      </c>
      <c r="K94">
        <f t="shared" si="19"/>
        <v>-0.0216268336391581</v>
      </c>
      <c r="L94">
        <f t="shared" si="20"/>
        <v>0.00046771993325582035</v>
      </c>
      <c r="Q94">
        <f t="shared" si="21"/>
        <v>-0.12130076376385562</v>
      </c>
      <c r="R94">
        <f t="shared" si="22"/>
        <v>0.12130076376385562</v>
      </c>
      <c r="S94">
        <f t="shared" si="23"/>
        <v>0.014713875289694709</v>
      </c>
      <c r="U94">
        <f t="shared" si="24"/>
        <v>0.7975724493855217</v>
      </c>
      <c r="V94">
        <f t="shared" si="25"/>
        <v>-0.7975724493855217</v>
      </c>
      <c r="W94">
        <f t="shared" si="26"/>
        <v>0.6361218120188207</v>
      </c>
      <c r="Y94">
        <f t="shared" si="27"/>
        <v>0.32383201775056314</v>
      </c>
      <c r="Z94">
        <f t="shared" si="28"/>
        <v>0.6761679822494369</v>
      </c>
      <c r="AA94">
        <f t="shared" si="29"/>
        <v>0.4572031402192748</v>
      </c>
    </row>
    <row r="95" spans="1:27" ht="12.75">
      <c r="A95">
        <v>0.1778</v>
      </c>
      <c r="B95">
        <v>185</v>
      </c>
      <c r="C95">
        <v>18.56</v>
      </c>
      <c r="D95">
        <v>23</v>
      </c>
      <c r="E95">
        <v>0.2802</v>
      </c>
      <c r="F95" t="str">
        <f t="shared" si="30"/>
        <v>low</v>
      </c>
      <c r="G95">
        <f t="shared" si="31"/>
        <v>0</v>
      </c>
      <c r="H95">
        <f t="shared" si="32"/>
        <v>0</v>
      </c>
      <c r="I95">
        <f t="shared" si="33"/>
        <v>1</v>
      </c>
      <c r="J95">
        <f t="shared" si="18"/>
        <v>0.3538932828314113</v>
      </c>
      <c r="K95">
        <f t="shared" si="19"/>
        <v>-0.0736932828314113</v>
      </c>
      <c r="L95">
        <f t="shared" si="20"/>
        <v>0.005430699934470379</v>
      </c>
      <c r="Q95">
        <f t="shared" si="21"/>
        <v>0.25518272528909347</v>
      </c>
      <c r="R95">
        <f t="shared" si="22"/>
        <v>-0.25518272528909347</v>
      </c>
      <c r="S95">
        <f t="shared" si="23"/>
        <v>0.06511822328596895</v>
      </c>
      <c r="U95">
        <f t="shared" si="24"/>
        <v>0.5652602353628263</v>
      </c>
      <c r="V95">
        <f t="shared" si="25"/>
        <v>-0.5652602353628263</v>
      </c>
      <c r="W95">
        <f t="shared" si="26"/>
        <v>0.31951913368243784</v>
      </c>
      <c r="Y95">
        <f t="shared" si="27"/>
        <v>0.18000258836392025</v>
      </c>
      <c r="Z95">
        <f t="shared" si="28"/>
        <v>0.8199974116360798</v>
      </c>
      <c r="AA95">
        <f t="shared" si="29"/>
        <v>0.6723957550898704</v>
      </c>
    </row>
    <row r="96" spans="1:27" ht="12.75">
      <c r="A96">
        <v>0.1863</v>
      </c>
      <c r="B96">
        <v>185</v>
      </c>
      <c r="C96">
        <v>11.81</v>
      </c>
      <c r="D96">
        <v>23</v>
      </c>
      <c r="E96">
        <v>0.381</v>
      </c>
      <c r="F96" t="str">
        <f t="shared" si="30"/>
        <v>medium</v>
      </c>
      <c r="G96">
        <f t="shared" si="31"/>
        <v>0</v>
      </c>
      <c r="H96">
        <f t="shared" si="32"/>
        <v>1</v>
      </c>
      <c r="I96">
        <f t="shared" si="33"/>
        <v>0</v>
      </c>
      <c r="J96">
        <f t="shared" si="18"/>
        <v>0.29672428074214835</v>
      </c>
      <c r="K96">
        <f t="shared" si="19"/>
        <v>0.08427571925785166</v>
      </c>
      <c r="L96">
        <f t="shared" si="20"/>
        <v>0.007102396856428228</v>
      </c>
      <c r="Q96">
        <f t="shared" si="21"/>
        <v>0.025612561601689537</v>
      </c>
      <c r="R96">
        <f t="shared" si="22"/>
        <v>-0.025612561601689537</v>
      </c>
      <c r="S96">
        <f t="shared" si="23"/>
        <v>0.0006560033118003414</v>
      </c>
      <c r="U96">
        <f t="shared" si="24"/>
        <v>0.7075999572071057</v>
      </c>
      <c r="V96">
        <f t="shared" si="25"/>
        <v>0.29240004279289433</v>
      </c>
      <c r="W96">
        <f t="shared" si="26"/>
        <v>0.08549778502528643</v>
      </c>
      <c r="Y96">
        <f t="shared" si="27"/>
        <v>0.26715729256542164</v>
      </c>
      <c r="Z96">
        <f t="shared" si="28"/>
        <v>-0.26715729256542164</v>
      </c>
      <c r="AA96">
        <f t="shared" si="29"/>
        <v>0.0713730189708863</v>
      </c>
    </row>
    <row r="97" spans="1:27" ht="12.75">
      <c r="A97">
        <v>0.1014</v>
      </c>
      <c r="B97">
        <v>193</v>
      </c>
      <c r="C97">
        <v>13.81</v>
      </c>
      <c r="D97">
        <v>32</v>
      </c>
      <c r="E97">
        <v>0.1593</v>
      </c>
      <c r="F97" t="str">
        <f t="shared" si="30"/>
        <v>low</v>
      </c>
      <c r="G97">
        <f t="shared" si="31"/>
        <v>0</v>
      </c>
      <c r="H97">
        <f t="shared" si="32"/>
        <v>0</v>
      </c>
      <c r="I97">
        <f t="shared" si="33"/>
        <v>1</v>
      </c>
      <c r="J97">
        <f t="shared" si="18"/>
        <v>0.35804110155262425</v>
      </c>
      <c r="K97">
        <f t="shared" si="19"/>
        <v>-0.19874110155262426</v>
      </c>
      <c r="L97">
        <f t="shared" si="20"/>
        <v>0.039498025446350504</v>
      </c>
      <c r="Q97">
        <f t="shared" si="21"/>
        <v>0.24531290416190457</v>
      </c>
      <c r="R97">
        <f t="shared" si="22"/>
        <v>-0.24531290416190457</v>
      </c>
      <c r="S97">
        <f t="shared" si="23"/>
        <v>0.06017842094834778</v>
      </c>
      <c r="U97">
        <f t="shared" si="24"/>
        <v>0.5161491385097848</v>
      </c>
      <c r="V97">
        <f t="shared" si="25"/>
        <v>-0.5161491385097848</v>
      </c>
      <c r="W97">
        <f t="shared" si="26"/>
        <v>0.26640993318439304</v>
      </c>
      <c r="Y97">
        <f t="shared" si="27"/>
        <v>0.23842966768115076</v>
      </c>
      <c r="Z97">
        <f t="shared" si="28"/>
        <v>0.7615703323188492</v>
      </c>
      <c r="AA97">
        <f t="shared" si="29"/>
        <v>0.5799893710682423</v>
      </c>
    </row>
    <row r="98" spans="12:27" ht="12.75">
      <c r="L98">
        <f>SUM(L2:L97)</f>
        <v>0.6538469087362753</v>
      </c>
      <c r="S98">
        <f>SUM(S2:S97)</f>
        <v>16.52424563814125</v>
      </c>
      <c r="W98">
        <f>SUM(W2:W97)</f>
        <v>19.973075828372025</v>
      </c>
      <c r="AA98">
        <f>SUM(AA2:AA97)</f>
        <v>7.691942602896944</v>
      </c>
    </row>
  </sheetData>
  <printOptions/>
  <pageMargins left="0.5" right="0.5" top="0.75" bottom="0.75" header="0.5" footer="0.5"/>
  <pageSetup orientation="portrait" pageOrder="overThenDown" r:id="rId1"/>
  <headerFooter alignWithMargins="0">
    <oddHeader>&amp;C&amp;F &amp;A</oddHeader>
    <oddFooter>&amp;L&amp;D &amp;T&amp;R&amp;P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pane xSplit="1" ySplit="2" topLeftCell="K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sheetData>
    <row r="1" ht="12.75">
      <c r="F1" t="s">
        <v>67</v>
      </c>
    </row>
    <row r="2" spans="1:16" ht="12.75">
      <c r="A2" t="s">
        <v>14</v>
      </c>
      <c r="B2" t="s">
        <v>78</v>
      </c>
      <c r="C2" t="s">
        <v>79</v>
      </c>
      <c r="D2" t="s">
        <v>80</v>
      </c>
      <c r="E2" t="s">
        <v>82</v>
      </c>
      <c r="F2" t="s">
        <v>81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26</v>
      </c>
    </row>
    <row r="3" spans="1:16" ht="12.75">
      <c r="A3" t="s">
        <v>77</v>
      </c>
      <c r="B3">
        <v>1786</v>
      </c>
      <c r="C3">
        <v>278</v>
      </c>
      <c r="D3">
        <v>1150</v>
      </c>
      <c r="E3">
        <v>42</v>
      </c>
      <c r="F3">
        <f aca="true" t="shared" si="0" ref="F3:F16">C3/B3</f>
        <v>0.15565509518477044</v>
      </c>
      <c r="G3">
        <v>183</v>
      </c>
      <c r="H3">
        <f aca="true" t="shared" si="1" ref="H3:H16">B3/E3</f>
        <v>42.523809523809526</v>
      </c>
      <c r="I3">
        <v>28</v>
      </c>
      <c r="J3">
        <f aca="true" t="shared" si="2" ref="J3:J16">D3/B3</f>
        <v>0.6438969764837627</v>
      </c>
      <c r="K3" t="str">
        <f>IF(J3&lt;$P$3,"low",IF(J3&gt;$P$4,"high","medium"))</f>
        <v>high</v>
      </c>
      <c r="L3">
        <f>F3*discretized!$T$2+Test!G3*discretized!$T$3+Test!H3*discretized!$T$4+Test!I3*discretized!$T$5+discretized!$T$6</f>
        <v>1.0312371074642952</v>
      </c>
      <c r="M3">
        <f>F3*discretized!$X$2+Test!G3*discretized!$X$3+Test!H3*discretized!$X$4+Test!I3*discretized!$X$5+discretized!$X$6</f>
        <v>0.043314819015129624</v>
      </c>
      <c r="N3">
        <f>F3*discretized!$AB$2+Test!G3*discretized!$AB$3+Test!H3*discretized!$AB$4+Test!I3*discretized!$AB$5+discretized!$AB$6</f>
        <v>-0.07377237256975089</v>
      </c>
      <c r="O3">
        <f aca="true" t="shared" si="3" ref="O3:O16">MAX(L3:N3)</f>
        <v>1.0312371074642952</v>
      </c>
      <c r="P3">
        <v>0.2932</v>
      </c>
    </row>
    <row r="4" spans="1:16" ht="12.75">
      <c r="A4" t="s">
        <v>83</v>
      </c>
      <c r="B4">
        <v>1253</v>
      </c>
      <c r="C4">
        <v>53</v>
      </c>
      <c r="D4">
        <v>670</v>
      </c>
      <c r="E4">
        <v>38</v>
      </c>
      <c r="F4">
        <f t="shared" si="0"/>
        <v>0.04229848363926576</v>
      </c>
      <c r="G4">
        <v>201</v>
      </c>
      <c r="H4">
        <f t="shared" si="1"/>
        <v>32.973684210526315</v>
      </c>
      <c r="I4">
        <v>31</v>
      </c>
      <c r="J4">
        <f t="shared" si="2"/>
        <v>0.5347166799680766</v>
      </c>
      <c r="K4" t="str">
        <f aca="true" t="shared" si="4" ref="K4:K16">IF(J4&lt;$P$3,"low",IF(J4&gt;$P$4,"high","medium"))</f>
        <v>high</v>
      </c>
      <c r="L4">
        <f>F4*discretized!$T$2+Test!G4*discretized!$T$3+Test!H4*discretized!$T$4+Test!I4*discretized!$T$5+discretized!$T$6</f>
        <v>0.9863868946621215</v>
      </c>
      <c r="M4">
        <f>F4*discretized!$X$2+Test!G4*discretized!$X$3+Test!H4*discretized!$X$4+Test!I4*discretized!$X$5+discretized!$X$6</f>
        <v>0.08136485493975404</v>
      </c>
      <c r="N4">
        <f>F4*discretized!$AB$2+Test!G4*discretized!$AB$3+Test!H4*discretized!$AB$4+Test!I4*discretized!$AB$5+discretized!$AB$6</f>
        <v>-0.06823579653484346</v>
      </c>
      <c r="O4">
        <f t="shared" si="3"/>
        <v>0.9863868946621215</v>
      </c>
      <c r="P4">
        <v>0.42722</v>
      </c>
    </row>
    <row r="5" spans="1:15" ht="12.75">
      <c r="A5" t="s">
        <v>84</v>
      </c>
      <c r="B5">
        <v>1658</v>
      </c>
      <c r="C5">
        <v>56</v>
      </c>
      <c r="D5">
        <v>559</v>
      </c>
      <c r="E5">
        <v>49</v>
      </c>
      <c r="F5">
        <f t="shared" si="0"/>
        <v>0.033775633293124246</v>
      </c>
      <c r="G5">
        <v>201</v>
      </c>
      <c r="H5">
        <f t="shared" si="1"/>
        <v>33.83673469387755</v>
      </c>
      <c r="I5">
        <v>26</v>
      </c>
      <c r="J5">
        <f t="shared" si="2"/>
        <v>0.33715319662243665</v>
      </c>
      <c r="K5" t="str">
        <f t="shared" si="4"/>
        <v>medium</v>
      </c>
      <c r="L5">
        <f>F5*discretized!$T$2+Test!G5*discretized!$T$3+Test!H5*discretized!$T$4+Test!I5*discretized!$T$5+discretized!$T$6</f>
        <v>1.0506117613716999</v>
      </c>
      <c r="M5">
        <f>F5*discretized!$X$2+Test!G5*discretized!$X$3+Test!H5*discretized!$X$4+Test!I5*discretized!$X$5+discretized!$X$6</f>
        <v>0.07669421143856997</v>
      </c>
      <c r="N5">
        <f>F5*discretized!$AB$2+Test!G5*discretized!$AB$3+Test!H5*discretized!$AB$4+Test!I5*discretized!$AB$5+discretized!$AB$6</f>
        <v>-0.1276463467386738</v>
      </c>
      <c r="O5">
        <f t="shared" si="3"/>
        <v>1.0506117613716999</v>
      </c>
    </row>
    <row r="6" spans="1:15" ht="12.75">
      <c r="A6" t="s">
        <v>85</v>
      </c>
      <c r="B6">
        <v>1876</v>
      </c>
      <c r="C6">
        <v>388</v>
      </c>
      <c r="D6">
        <v>586</v>
      </c>
      <c r="E6">
        <v>56</v>
      </c>
      <c r="F6">
        <f t="shared" si="0"/>
        <v>0.2068230277185501</v>
      </c>
      <c r="G6">
        <v>191</v>
      </c>
      <c r="H6">
        <f t="shared" si="1"/>
        <v>33.5</v>
      </c>
      <c r="I6">
        <v>30</v>
      </c>
      <c r="J6">
        <f t="shared" si="2"/>
        <v>0.31236673773987206</v>
      </c>
      <c r="K6" t="str">
        <f t="shared" si="4"/>
        <v>medium</v>
      </c>
      <c r="L6">
        <f>F6*discretized!$T$2+Test!G6*discretized!$T$3+Test!H6*discretized!$T$4+Test!I6*discretized!$T$5+discretized!$T$6</f>
        <v>0.6435762179323946</v>
      </c>
      <c r="M6">
        <f>F6*discretized!$X$2+Test!G6*discretized!$X$3+Test!H6*discretized!$X$4+Test!I6*discretized!$X$5+discretized!$X$6</f>
        <v>0.2981591959000841</v>
      </c>
      <c r="N6">
        <f>F6*discretized!$AB$2+Test!G6*discretized!$AB$3+Test!H6*discretized!$AB$4+Test!I6*discretized!$AB$5+discretized!$AB$6</f>
        <v>0.057867322617702444</v>
      </c>
      <c r="O6">
        <f t="shared" si="3"/>
        <v>0.6435762179323946</v>
      </c>
    </row>
    <row r="7" spans="1:15" ht="12.75">
      <c r="A7" t="s">
        <v>86</v>
      </c>
      <c r="B7">
        <v>559</v>
      </c>
      <c r="C7">
        <v>18</v>
      </c>
      <c r="D7">
        <v>195</v>
      </c>
      <c r="E7">
        <v>19</v>
      </c>
      <c r="F7">
        <f t="shared" si="0"/>
        <v>0.03220035778175313</v>
      </c>
      <c r="G7">
        <v>208</v>
      </c>
      <c r="H7">
        <f t="shared" si="1"/>
        <v>29.42105263157895</v>
      </c>
      <c r="I7">
        <v>29</v>
      </c>
      <c r="J7">
        <f t="shared" si="2"/>
        <v>0.3488372093023256</v>
      </c>
      <c r="K7" t="str">
        <f t="shared" si="4"/>
        <v>medium</v>
      </c>
      <c r="L7">
        <f>F7*discretized!$T$2+Test!G7*discretized!$T$3+Test!H7*discretized!$T$4+Test!I7*discretized!$T$5+discretized!$T$6</f>
        <v>0.9140089632311166</v>
      </c>
      <c r="M7">
        <f>F7*discretized!$X$2+Test!G7*discretized!$X$3+Test!H7*discretized!$X$4+Test!I7*discretized!$X$5+discretized!$X$6</f>
        <v>0.1585009344462951</v>
      </c>
      <c r="N7">
        <f>F7*discretized!$AB$2+Test!G7*discretized!$AB$3+Test!H7*discretized!$AB$4+Test!I7*discretized!$AB$5+discretized!$AB$6</f>
        <v>-0.07362238921022479</v>
      </c>
      <c r="O7">
        <f t="shared" si="3"/>
        <v>0.9140089632311166</v>
      </c>
    </row>
    <row r="8" spans="1:15" ht="12.75">
      <c r="A8" t="s">
        <v>87</v>
      </c>
      <c r="B8">
        <v>1346</v>
      </c>
      <c r="C8">
        <v>127</v>
      </c>
      <c r="D8">
        <v>416</v>
      </c>
      <c r="E8">
        <v>49</v>
      </c>
      <c r="F8">
        <f t="shared" si="0"/>
        <v>0.09435364041604755</v>
      </c>
      <c r="G8">
        <v>196</v>
      </c>
      <c r="H8">
        <f t="shared" si="1"/>
        <v>27.46938775510204</v>
      </c>
      <c r="I8">
        <v>31</v>
      </c>
      <c r="J8">
        <f t="shared" si="2"/>
        <v>0.30906389301634474</v>
      </c>
      <c r="K8" t="str">
        <f t="shared" si="4"/>
        <v>medium</v>
      </c>
      <c r="L8">
        <f>F8*discretized!$T$2+Test!G8*discretized!$T$3+Test!H8*discretized!$T$4+Test!I8*discretized!$T$5+discretized!$T$6</f>
        <v>0.6963976586127928</v>
      </c>
      <c r="M8">
        <f>F8*discretized!$X$2+Test!G8*discretized!$X$3+Test!H8*discretized!$X$4+Test!I8*discretized!$X$5+discretized!$X$6</f>
        <v>0.2538630725079821</v>
      </c>
      <c r="N8">
        <f>F8*discretized!$AB$2+Test!G8*discretized!$AB$3+Test!H8*discretized!$AB$4+Test!I8*discretized!$AB$5+discretized!$AB$6</f>
        <v>0.04944028068285977</v>
      </c>
      <c r="O8">
        <f t="shared" si="3"/>
        <v>0.6963976586127928</v>
      </c>
    </row>
    <row r="9" spans="1:15" ht="12.75">
      <c r="A9" t="s">
        <v>88</v>
      </c>
      <c r="B9">
        <v>800</v>
      </c>
      <c r="C9">
        <v>45</v>
      </c>
      <c r="D9">
        <v>254</v>
      </c>
      <c r="E9">
        <v>30</v>
      </c>
      <c r="F9">
        <f t="shared" si="0"/>
        <v>0.05625</v>
      </c>
      <c r="G9">
        <v>208</v>
      </c>
      <c r="H9">
        <f t="shared" si="1"/>
        <v>26.666666666666668</v>
      </c>
      <c r="I9">
        <v>36</v>
      </c>
      <c r="J9">
        <f t="shared" si="2"/>
        <v>0.3175</v>
      </c>
      <c r="K9" t="str">
        <f t="shared" si="4"/>
        <v>medium</v>
      </c>
      <c r="L9">
        <f>F9*discretized!$T$2+Test!G9*discretized!$T$3+Test!H9*discretized!$T$4+Test!I9*discretized!$T$5+discretized!$T$6</f>
        <v>0.7499365214347372</v>
      </c>
      <c r="M9">
        <f>F9*discretized!$X$2+Test!G9*discretized!$X$3+Test!H9*discretized!$X$4+Test!I9*discretized!$X$5+discretized!$X$6</f>
        <v>0.21259231812423904</v>
      </c>
      <c r="N9">
        <f>F9*discretized!$AB$2+Test!G9*discretized!$AB$3+Test!H9*discretized!$AB$4+Test!I9*discretized!$AB$5+discretized!$AB$6</f>
        <v>0.03608168342338902</v>
      </c>
      <c r="O9">
        <f t="shared" si="3"/>
        <v>0.7499365214347372</v>
      </c>
    </row>
    <row r="10" spans="1:15" ht="12.75">
      <c r="A10" t="s">
        <v>89</v>
      </c>
      <c r="B10">
        <v>1330</v>
      </c>
      <c r="C10">
        <v>14</v>
      </c>
      <c r="D10">
        <v>385</v>
      </c>
      <c r="E10">
        <v>56</v>
      </c>
      <c r="F10">
        <f t="shared" si="0"/>
        <v>0.010526315789473684</v>
      </c>
      <c r="G10">
        <v>211</v>
      </c>
      <c r="H10">
        <f t="shared" si="1"/>
        <v>23.75</v>
      </c>
      <c r="I10">
        <v>22</v>
      </c>
      <c r="J10">
        <f t="shared" si="2"/>
        <v>0.2894736842105263</v>
      </c>
      <c r="K10" t="str">
        <f t="shared" si="4"/>
        <v>low</v>
      </c>
      <c r="L10">
        <f>F10*discretized!$T$2+Test!G10*discretized!$T$3+Test!H10*discretized!$T$4+Test!I10*discretized!$T$5+discretized!$T$6</f>
        <v>0.8132377026105402</v>
      </c>
      <c r="M10">
        <f>F10*discretized!$X$2+Test!G10*discretized!$X$3+Test!H10*discretized!$X$4+Test!I10*discretized!$X$5+discretized!$X$6</f>
        <v>0.2759149360050236</v>
      </c>
      <c r="N10">
        <f>F10*discretized!$AB$2+Test!G10*discretized!$AB$3+Test!H10*discretized!$AB$4+Test!I10*discretized!$AB$5+discretized!$AB$6</f>
        <v>-0.09033912883581252</v>
      </c>
      <c r="O10">
        <f t="shared" si="3"/>
        <v>0.8132377026105402</v>
      </c>
    </row>
    <row r="11" spans="1:15" ht="12.75">
      <c r="A11" t="s">
        <v>90</v>
      </c>
      <c r="B11">
        <v>958</v>
      </c>
      <c r="C11">
        <v>78</v>
      </c>
      <c r="D11">
        <v>260</v>
      </c>
      <c r="E11">
        <v>56</v>
      </c>
      <c r="F11">
        <f t="shared" si="0"/>
        <v>0.081419624217119</v>
      </c>
      <c r="G11">
        <v>201</v>
      </c>
      <c r="H11">
        <f t="shared" si="1"/>
        <v>17.107142857142858</v>
      </c>
      <c r="I11">
        <v>24</v>
      </c>
      <c r="J11">
        <f t="shared" si="2"/>
        <v>0.27139874739039666</v>
      </c>
      <c r="K11" t="str">
        <f t="shared" si="4"/>
        <v>low</v>
      </c>
      <c r="L11">
        <f>F11*discretized!$T$2+Test!G11*discretized!$T$3+Test!H11*discretized!$T$4+Test!I11*discretized!$T$5+discretized!$T$6</f>
        <v>0.4328971982975047</v>
      </c>
      <c r="M11">
        <f>F11*discretized!$X$2+Test!G11*discretized!$X$3+Test!H11*discretized!$X$4+Test!I11*discretized!$X$5+discretized!$X$6</f>
        <v>0.47832387902826157</v>
      </c>
      <c r="N11">
        <f>F11*discretized!$AB$2+Test!G11*discretized!$AB$3+Test!H11*discretized!$AB$4+Test!I11*discretized!$AB$5+discretized!$AB$6</f>
        <v>0.0881344706126379</v>
      </c>
      <c r="O11">
        <f t="shared" si="3"/>
        <v>0.47832387902826157</v>
      </c>
    </row>
    <row r="12" spans="1:15" ht="12.75">
      <c r="A12" t="s">
        <v>91</v>
      </c>
      <c r="B12">
        <v>485</v>
      </c>
      <c r="C12">
        <v>20</v>
      </c>
      <c r="D12">
        <v>190</v>
      </c>
      <c r="E12">
        <v>48</v>
      </c>
      <c r="F12">
        <f t="shared" si="0"/>
        <v>0.041237113402061855</v>
      </c>
      <c r="G12">
        <v>201</v>
      </c>
      <c r="H12">
        <f t="shared" si="1"/>
        <v>10.104166666666666</v>
      </c>
      <c r="I12">
        <v>22</v>
      </c>
      <c r="J12">
        <f t="shared" si="2"/>
        <v>0.3917525773195876</v>
      </c>
      <c r="K12" t="str">
        <f t="shared" si="4"/>
        <v>medium</v>
      </c>
      <c r="L12">
        <f>F12*discretized!$T$2+Test!G12*discretized!$T$3+Test!H12*discretized!$T$4+Test!I12*discretized!$T$5+discretized!$T$6</f>
        <v>0.3063018628022921</v>
      </c>
      <c r="M12">
        <f>F12*discretized!$X$2+Test!G12*discretized!$X$3+Test!H12*discretized!$X$4+Test!I12*discretized!$X$5+discretized!$X$6</f>
        <v>0.5637592960393065</v>
      </c>
      <c r="N12">
        <f>F12*discretized!$AB$2+Test!G12*discretized!$AB$3+Test!H12*discretized!$AB$4+Test!I12*discretized!$AB$5+discretized!$AB$6</f>
        <v>0.12953412429655098</v>
      </c>
      <c r="O12">
        <f t="shared" si="3"/>
        <v>0.5637592960393065</v>
      </c>
    </row>
    <row r="13" spans="1:15" ht="12.75">
      <c r="A13" t="s">
        <v>92</v>
      </c>
      <c r="B13">
        <v>266</v>
      </c>
      <c r="C13">
        <v>9</v>
      </c>
      <c r="D13">
        <v>102</v>
      </c>
      <c r="E13">
        <v>27</v>
      </c>
      <c r="F13">
        <f t="shared" si="0"/>
        <v>0.03383458646616541</v>
      </c>
      <c r="G13">
        <v>193</v>
      </c>
      <c r="H13">
        <f t="shared" si="1"/>
        <v>9.851851851851851</v>
      </c>
      <c r="I13">
        <v>22</v>
      </c>
      <c r="J13">
        <f t="shared" si="2"/>
        <v>0.38345864661654133</v>
      </c>
      <c r="K13" t="str">
        <f t="shared" si="4"/>
        <v>medium</v>
      </c>
      <c r="L13">
        <f>F13*discretized!$T$2+Test!G13*discretized!$T$3+Test!H13*discretized!$T$4+Test!I13*discretized!$T$5+discretized!$T$6</f>
        <v>0.3027824651404948</v>
      </c>
      <c r="M13">
        <f>F13*discretized!$X$2+Test!G13*discretized!$X$3+Test!H13*discretized!$X$4+Test!I13*discretized!$X$5+discretized!$X$6</f>
        <v>0.5418985035622468</v>
      </c>
      <c r="N13">
        <f>F13*discretized!$AB$2+Test!G13*discretized!$AB$3+Test!H13*discretized!$AB$4+Test!I13*discretized!$AB$5+discretized!$AB$6</f>
        <v>0.15576603284164126</v>
      </c>
      <c r="O13">
        <f t="shared" si="3"/>
        <v>0.5418985035622468</v>
      </c>
    </row>
    <row r="14" spans="1:15" ht="12.75">
      <c r="A14" t="s">
        <v>93</v>
      </c>
      <c r="B14">
        <v>431</v>
      </c>
      <c r="C14">
        <v>26</v>
      </c>
      <c r="D14">
        <v>98</v>
      </c>
      <c r="E14">
        <v>33</v>
      </c>
      <c r="F14">
        <f t="shared" si="0"/>
        <v>0.060324825986078884</v>
      </c>
      <c r="G14">
        <v>193</v>
      </c>
      <c r="H14">
        <f t="shared" si="1"/>
        <v>13.06060606060606</v>
      </c>
      <c r="I14">
        <v>27</v>
      </c>
      <c r="J14">
        <f t="shared" si="2"/>
        <v>0.2273781902552204</v>
      </c>
      <c r="K14" t="str">
        <f t="shared" si="4"/>
        <v>low</v>
      </c>
      <c r="L14">
        <f>F14*discretized!$T$2+Test!G14*discretized!$T$3+Test!H14*discretized!$T$4+Test!I14*discretized!$T$5+discretized!$T$6</f>
        <v>0.3280534790024462</v>
      </c>
      <c r="M14">
        <f>F14*discretized!$X$2+Test!G14*discretized!$X$3+Test!H14*discretized!$X$4+Test!I14*discretized!$X$5+discretized!$X$6</f>
        <v>0.49465054531178204</v>
      </c>
      <c r="N14">
        <f>F14*discretized!$AB$2+Test!G14*discretized!$AB$3+Test!H14*discretized!$AB$4+Test!I14*discretized!$AB$5+discretized!$AB$6</f>
        <v>0.17751216480202603</v>
      </c>
      <c r="O14">
        <f t="shared" si="3"/>
        <v>0.49465054531178204</v>
      </c>
    </row>
    <row r="15" spans="1:15" ht="12.75">
      <c r="A15" t="s">
        <v>94</v>
      </c>
      <c r="B15">
        <v>175</v>
      </c>
      <c r="C15">
        <v>5</v>
      </c>
      <c r="D15">
        <v>50</v>
      </c>
      <c r="E15">
        <v>22</v>
      </c>
      <c r="F15">
        <f t="shared" si="0"/>
        <v>0.02857142857142857</v>
      </c>
      <c r="G15">
        <v>211</v>
      </c>
      <c r="H15">
        <f t="shared" si="1"/>
        <v>7.954545454545454</v>
      </c>
      <c r="I15">
        <v>28</v>
      </c>
      <c r="J15">
        <f t="shared" si="2"/>
        <v>0.2857142857142857</v>
      </c>
      <c r="K15" t="str">
        <f t="shared" si="4"/>
        <v>low</v>
      </c>
      <c r="L15">
        <f>F15*discretized!$T$2+Test!G15*discretized!$T$3+Test!H15*discretized!$T$4+Test!I15*discretized!$T$5+discretized!$T$6</f>
        <v>0.2570235836998078</v>
      </c>
      <c r="M15">
        <f>F15*discretized!$X$2+Test!G15*discretized!$X$3+Test!H15*discretized!$X$4+Test!I15*discretized!$X$5+discretized!$X$6</f>
        <v>0.5769369247817508</v>
      </c>
      <c r="N15">
        <f>F15*discretized!$AB$2+Test!G15*discretized!$AB$3+Test!H15*discretized!$AB$4+Test!I15*discretized!$AB$5+discretized!$AB$6</f>
        <v>0.16457691773123162</v>
      </c>
      <c r="O15">
        <f t="shared" si="3"/>
        <v>0.5769369247817508</v>
      </c>
    </row>
    <row r="16" spans="1:15" ht="12.75">
      <c r="A16" t="s">
        <v>95</v>
      </c>
      <c r="B16">
        <v>517</v>
      </c>
      <c r="C16">
        <v>16</v>
      </c>
      <c r="D16">
        <v>94</v>
      </c>
      <c r="E16">
        <v>46</v>
      </c>
      <c r="F16">
        <f t="shared" si="0"/>
        <v>0.030947775628626693</v>
      </c>
      <c r="G16">
        <v>211</v>
      </c>
      <c r="H16">
        <f t="shared" si="1"/>
        <v>11.23913043478261</v>
      </c>
      <c r="I16">
        <v>30</v>
      </c>
      <c r="J16">
        <f t="shared" si="2"/>
        <v>0.18181818181818182</v>
      </c>
      <c r="K16" t="str">
        <f t="shared" si="4"/>
        <v>low</v>
      </c>
      <c r="L16">
        <f>F16*discretized!$T$2+Test!G16*discretized!$T$3+Test!H16*discretized!$T$4+Test!I16*discretized!$T$5+discretized!$T$6</f>
        <v>0.34727993454326667</v>
      </c>
      <c r="M16">
        <f>F16*discretized!$X$2+Test!G16*discretized!$X$3+Test!H16*discretized!$X$4+Test!I16*discretized!$X$5+discretized!$X$6</f>
        <v>0.5074624455599246</v>
      </c>
      <c r="N16">
        <f>F16*discretized!$AB$2+Test!G16*discretized!$AB$3+Test!H16*discretized!$AB$4+Test!I16*discretized!$AB$5+discretized!$AB$6</f>
        <v>0.1437579560299218</v>
      </c>
      <c r="O16">
        <f t="shared" si="3"/>
        <v>0.5074624455599246</v>
      </c>
    </row>
  </sheetData>
  <conditionalFormatting sqref="L3:N16">
    <cfRule type="cellIs" priority="1" dxfId="0" operator="equal" stopIfTrue="1">
      <formula>$O3</formula>
    </cfRule>
  </conditionalFormatting>
  <printOptions/>
  <pageMargins left="0.5" right="0.5" top="0.75" bottom="0.75" header="0.5" footer="0.5"/>
  <pageSetup orientation="landscape" scale="90" r:id="rId1"/>
  <headerFooter alignWithMargins="0">
    <oddHeader>&amp;C&amp;F &amp;A</oddHeader>
    <oddFooter>&amp;L&amp;D &amp;T&amp;R&amp;P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Susan</cp:lastModifiedBy>
  <cp:lastPrinted>2004-03-01T18:10:23Z</cp:lastPrinted>
  <dcterms:created xsi:type="dcterms:W3CDTF">2004-03-01T16:12:10Z</dcterms:created>
  <dcterms:modified xsi:type="dcterms:W3CDTF">2004-03-01T18:34:45Z</dcterms:modified>
  <cp:category/>
  <cp:version/>
  <cp:contentType/>
  <cp:contentStatus/>
</cp:coreProperties>
</file>